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jakubow\Desktop\"/>
    </mc:Choice>
  </mc:AlternateContent>
  <bookViews>
    <workbookView xWindow="0" yWindow="0" windowWidth="15330" windowHeight="5100"/>
  </bookViews>
  <sheets>
    <sheet name="LED Dashboard" sheetId="2" r:id="rId1"/>
    <sheet name="KWH" sheetId="3" state="veryHidden" r:id="rId2"/>
    <sheet name="Cost Benefit Data" sheetId="1" state="veryHidden" r:id="rId3"/>
    <sheet name="Bulb Info" sheetId="4" state="veryHidden" r:id="rId4"/>
  </sheets>
  <definedNames>
    <definedName name="bulbs">'Cost Benefit Data'!$C$4:$E$4</definedName>
    <definedName name="cost">'Bulb Info'!$B$2:$D$2</definedName>
    <definedName name="KWH">KWH!$A$1:$A$52</definedName>
    <definedName name="KWHRATE">KWH!$B$1:$B$52</definedName>
    <definedName name="lifetime">'Cost Benefit Data'!$C$6:$E$6</definedName>
    <definedName name="watts">'Cost Benefit Data'!$C$7:$E$7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E5" i="1" l="1"/>
  <c r="D5" i="1"/>
  <c r="C5" i="1"/>
  <c r="C11" i="1" l="1"/>
  <c r="B11" i="1"/>
  <c r="I18" i="1"/>
  <c r="L27" i="1" l="1"/>
  <c r="L24" i="1" l="1"/>
  <c r="L25" i="1" s="1"/>
  <c r="J27" i="1" l="1"/>
  <c r="J24" i="1"/>
  <c r="J25" i="1" s="1"/>
  <c r="C13" i="1" l="1"/>
  <c r="I24" i="1" l="1"/>
  <c r="I21" i="1" l="1"/>
  <c r="I27" i="1" s="1"/>
  <c r="W6" i="1"/>
  <c r="I32" i="1"/>
  <c r="I25" i="1"/>
  <c r="M25" i="1" s="1"/>
  <c r="C20" i="1"/>
  <c r="D20" i="1" s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19" i="1"/>
  <c r="I47" i="1" l="1"/>
  <c r="L26" i="1"/>
  <c r="K25" i="1"/>
  <c r="G9" i="2" s="1"/>
  <c r="J26" i="1"/>
  <c r="J28" i="1" s="1"/>
  <c r="I26" i="1"/>
  <c r="I28" i="1" s="1"/>
  <c r="F75" i="1"/>
  <c r="D75" i="1"/>
  <c r="F67" i="1"/>
  <c r="D67" i="1"/>
  <c r="F77" i="1"/>
  <c r="D77" i="1"/>
  <c r="F73" i="1"/>
  <c r="D73" i="1"/>
  <c r="F69" i="1"/>
  <c r="D69" i="1"/>
  <c r="F65" i="1"/>
  <c r="D65" i="1"/>
  <c r="F61" i="1"/>
  <c r="D61" i="1"/>
  <c r="F57" i="1"/>
  <c r="D57" i="1"/>
  <c r="F53" i="1"/>
  <c r="D53" i="1"/>
  <c r="F49" i="1"/>
  <c r="D49" i="1"/>
  <c r="F45" i="1"/>
  <c r="D45" i="1"/>
  <c r="F41" i="1"/>
  <c r="D41" i="1"/>
  <c r="F37" i="1"/>
  <c r="D37" i="1"/>
  <c r="F33" i="1"/>
  <c r="D33" i="1"/>
  <c r="F29" i="1"/>
  <c r="D29" i="1"/>
  <c r="F25" i="1"/>
  <c r="D25" i="1"/>
  <c r="F21" i="1"/>
  <c r="D21" i="1"/>
  <c r="F76" i="1"/>
  <c r="D76" i="1"/>
  <c r="D72" i="1"/>
  <c r="F72" i="1"/>
  <c r="F68" i="1"/>
  <c r="D68" i="1"/>
  <c r="F64" i="1"/>
  <c r="D64" i="1"/>
  <c r="D60" i="1"/>
  <c r="F60" i="1"/>
  <c r="D56" i="1"/>
  <c r="F56" i="1"/>
  <c r="D52" i="1"/>
  <c r="F52" i="1"/>
  <c r="D48" i="1"/>
  <c r="F48" i="1"/>
  <c r="F44" i="1"/>
  <c r="D44" i="1"/>
  <c r="F40" i="1"/>
  <c r="D40" i="1"/>
  <c r="F36" i="1"/>
  <c r="D36" i="1"/>
  <c r="D32" i="1"/>
  <c r="F32" i="1"/>
  <c r="D28" i="1"/>
  <c r="F28" i="1"/>
  <c r="D24" i="1"/>
  <c r="F24" i="1"/>
  <c r="F20" i="1"/>
  <c r="D19" i="1"/>
  <c r="F19" i="1"/>
  <c r="F71" i="1"/>
  <c r="D71" i="1"/>
  <c r="F63" i="1"/>
  <c r="D63" i="1"/>
  <c r="F59" i="1"/>
  <c r="D59" i="1"/>
  <c r="F55" i="1"/>
  <c r="D55" i="1"/>
  <c r="F51" i="1"/>
  <c r="D51" i="1"/>
  <c r="F47" i="1"/>
  <c r="D47" i="1"/>
  <c r="F43" i="1"/>
  <c r="D43" i="1"/>
  <c r="F39" i="1"/>
  <c r="D39" i="1"/>
  <c r="F35" i="1"/>
  <c r="D35" i="1"/>
  <c r="F31" i="1"/>
  <c r="D31" i="1"/>
  <c r="F27" i="1"/>
  <c r="D27" i="1"/>
  <c r="F23" i="1"/>
  <c r="D23" i="1"/>
  <c r="F78" i="1"/>
  <c r="D78" i="1"/>
  <c r="F74" i="1"/>
  <c r="D74" i="1"/>
  <c r="F70" i="1"/>
  <c r="D70" i="1"/>
  <c r="F66" i="1"/>
  <c r="D66" i="1"/>
  <c r="F62" i="1"/>
  <c r="D62" i="1"/>
  <c r="F58" i="1"/>
  <c r="D58" i="1"/>
  <c r="F54" i="1"/>
  <c r="D54" i="1"/>
  <c r="F50" i="1"/>
  <c r="D50" i="1"/>
  <c r="F46" i="1"/>
  <c r="D46" i="1"/>
  <c r="F42" i="1"/>
  <c r="D42" i="1"/>
  <c r="F38" i="1"/>
  <c r="D38" i="1"/>
  <c r="D34" i="1"/>
  <c r="F34" i="1"/>
  <c r="F30" i="1"/>
  <c r="D30" i="1"/>
  <c r="F26" i="1"/>
  <c r="D26" i="1"/>
  <c r="F22" i="1"/>
  <c r="D22" i="1"/>
  <c r="P48" i="1"/>
  <c r="H26" i="1"/>
  <c r="P45" i="1"/>
  <c r="P44" i="1"/>
  <c r="P47" i="1"/>
  <c r="P46" i="1"/>
  <c r="J33" i="1"/>
  <c r="J32" i="1"/>
  <c r="L32" i="1" s="1"/>
  <c r="P21" i="1"/>
  <c r="P43" i="1"/>
  <c r="P38" i="1"/>
  <c r="P32" i="1"/>
  <c r="P27" i="1"/>
  <c r="P22" i="1"/>
  <c r="P42" i="1"/>
  <c r="P36" i="1"/>
  <c r="P31" i="1"/>
  <c r="P26" i="1"/>
  <c r="P20" i="1"/>
  <c r="P40" i="1"/>
  <c r="P35" i="1"/>
  <c r="P30" i="1"/>
  <c r="P24" i="1"/>
  <c r="P19" i="1"/>
  <c r="P39" i="1"/>
  <c r="P34" i="1"/>
  <c r="P28" i="1"/>
  <c r="P23" i="1"/>
  <c r="P41" i="1"/>
  <c r="P37" i="1"/>
  <c r="P33" i="1"/>
  <c r="P29" i="1"/>
  <c r="P25" i="1"/>
  <c r="L28" i="1" l="1"/>
  <c r="M26" i="1"/>
  <c r="H36" i="1"/>
  <c r="L33" i="1"/>
  <c r="H37" i="1" s="1"/>
  <c r="J16" i="1"/>
  <c r="K26" i="1"/>
  <c r="H41" i="1" s="1"/>
  <c r="T9" i="1"/>
  <c r="I39" i="1" l="1"/>
  <c r="T11" i="1"/>
  <c r="T12" i="1" l="1"/>
</calcChain>
</file>

<file path=xl/sharedStrings.xml><?xml version="1.0" encoding="utf-8"?>
<sst xmlns="http://schemas.openxmlformats.org/spreadsheetml/2006/main" count="148" uniqueCount="134">
  <si>
    <t>Input Data &amp; Assumptions</t>
  </si>
  <si>
    <t>Type</t>
  </si>
  <si>
    <t>Life time in Hrs</t>
  </si>
  <si>
    <t>Watts per hr</t>
  </si>
  <si>
    <t>Inflation</t>
  </si>
  <si>
    <t>Total Cost of ownership</t>
  </si>
  <si>
    <t>Month</t>
  </si>
  <si>
    <t>Usage (per bulb per day) in hrs</t>
  </si>
  <si>
    <t>LED</t>
  </si>
  <si>
    <t>Cum. Hrs.</t>
  </si>
  <si>
    <t>Usage Details:</t>
  </si>
  <si>
    <t>Chosen Bulb type</t>
  </si>
  <si>
    <t>Duration</t>
  </si>
  <si>
    <t>Number of bulbs</t>
  </si>
  <si>
    <t>Daily usage</t>
  </si>
  <si>
    <t>Total Savings compared with</t>
  </si>
  <si>
    <t>Option 1</t>
  </si>
  <si>
    <t>Option 2</t>
  </si>
  <si>
    <t>Units</t>
  </si>
  <si>
    <t>Total cost</t>
  </si>
  <si>
    <t>years</t>
  </si>
  <si>
    <t>hrs</t>
  </si>
  <si>
    <t>Annual Units</t>
  </si>
  <si>
    <t>Year</t>
  </si>
  <si>
    <t>Cost</t>
  </si>
  <si>
    <t>Annual Cost</t>
  </si>
  <si>
    <t>ID</t>
  </si>
  <si>
    <t>Using</t>
  </si>
  <si>
    <t>Options</t>
  </si>
  <si>
    <t>1 hr per day</t>
  </si>
  <si>
    <t>2 hrs per day</t>
  </si>
  <si>
    <t>3 hrs per day</t>
  </si>
  <si>
    <t>4 hrs per day</t>
  </si>
  <si>
    <t>5 hrs per day</t>
  </si>
  <si>
    <t>6 hrs per day</t>
  </si>
  <si>
    <t>7 hrs per day</t>
  </si>
  <si>
    <t>8 hrs per day</t>
  </si>
  <si>
    <t>9 hrs per day</t>
  </si>
  <si>
    <t>10 hrs per day</t>
  </si>
  <si>
    <t>11 hrs per day</t>
  </si>
  <si>
    <t>12 hrs per day</t>
  </si>
  <si>
    <t>13 hrs per day</t>
  </si>
  <si>
    <t>14 hrs per day</t>
  </si>
  <si>
    <t>15 hrs per day</t>
  </si>
  <si>
    <t>16 hrs per day</t>
  </si>
  <si>
    <t>17 hrs per day</t>
  </si>
  <si>
    <t>18 hrs per day</t>
  </si>
  <si>
    <t>19 hrs per day</t>
  </si>
  <si>
    <t>20 hrs per day</t>
  </si>
  <si>
    <t>21 hrs per day</t>
  </si>
  <si>
    <t>22 hrs per day</t>
  </si>
  <si>
    <t>23 hrs per day</t>
  </si>
  <si>
    <t>24 hrs per day</t>
  </si>
  <si>
    <t>1 year</t>
  </si>
  <si>
    <t>2 years</t>
  </si>
  <si>
    <t>3 years</t>
  </si>
  <si>
    <t>5 years</t>
  </si>
  <si>
    <t>10 years</t>
  </si>
  <si>
    <t>15 years</t>
  </si>
  <si>
    <t>20 years</t>
  </si>
  <si>
    <t>30 years</t>
  </si>
  <si>
    <t>25 years</t>
  </si>
  <si>
    <t>Quick compare</t>
  </si>
  <si>
    <t>Bulb cost</t>
  </si>
  <si>
    <t>Total cost:</t>
  </si>
  <si>
    <t>Statements:</t>
  </si>
  <si>
    <t>5 year total cost of ownership per bulb</t>
  </si>
  <si>
    <t xml:space="preserve">  for</t>
  </si>
  <si>
    <t>$s</t>
  </si>
  <si>
    <r>
      <t>Cost (per unit in $</t>
    </r>
    <r>
      <rPr>
        <b/>
        <sz val="11"/>
        <color theme="1"/>
        <rFont val="Calibri"/>
        <family val="2"/>
      </rPr>
      <t>)</t>
    </r>
  </si>
  <si>
    <t># of bulbs</t>
  </si>
  <si>
    <t>Halogen</t>
  </si>
  <si>
    <t>Incandescent</t>
  </si>
  <si>
    <t>HALOGEN</t>
  </si>
  <si>
    <t>INCANDESCENT</t>
  </si>
  <si>
    <t>Savings</t>
  </si>
  <si>
    <t>Chef LED</t>
  </si>
  <si>
    <t>Savngs</t>
  </si>
  <si>
    <t>U.S. average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</si>
  <si>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</si>
  <si>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</si>
  <si>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</si>
  <si>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</si>
  <si>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</si>
  <si>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</si>
  <si>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</si>
  <si>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</si>
  <si>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</si>
  <si>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</si>
  <si>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</si>
  <si>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</si>
  <si>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</si>
  <si>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</si>
  <si>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</si>
  <si>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</si>
  <si>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</si>
  <si>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</si>
  <si>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</si>
  <si>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</si>
  <si>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</si>
  <si>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</si>
  <si>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</si>
  <si>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</si>
  <si>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</si>
  <si>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</si>
  <si>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</si>
  <si>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</si>
  <si>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</si>
  <si>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</si>
  <si>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</si>
  <si>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</si>
  <si>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</si>
  <si>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</si>
  <si>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</si>
  <si>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</si>
  <si>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</si>
  <si>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</si>
  <si>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</si>
  <si>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</si>
  <si>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</si>
  <si>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</si>
  <si>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</si>
  <si>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</si>
  <si>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</si>
  <si>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</si>
  <si>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</si>
  <si>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</si>
  <si>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</si>
  <si>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</si>
  <si>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</si>
  <si>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ROI</t>
  </si>
  <si>
    <t>Savings/month</t>
  </si>
  <si>
    <t>Replacement bulb cost</t>
  </si>
  <si>
    <t>Incadescent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</si>
</sst>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0"/>
    <numFmt numFmtId="167" formatCode="&quot;$&quot;#,##0.0000"/>
    <numFmt numFmtId="168" formatCode="_([$$-409]* #,##0.00_);_([$$-409]* \(#,##0.00\);_([$$-409]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 tint="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9"/>
      <name val="Arial"/>
      <family val="2"/>
    </font>
    <font>
      <sz val="11"/>
      <color theme="0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b/>
      <sz val="22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6795556505021"/>
      </bottom>
      <diagonal/>
    </border>
    <border>
      <left/>
      <right/>
      <top style="thin">
        <color theme="0" tint="-0.149998474074526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Border="1"/>
    <xf numFmtId="0" fontId="4" fillId="0" borderId="0" xfId="0" applyFont="1" applyFill="1" applyAlignment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Alignment="1">
      <alignment horizontal="right" vertical="center"/>
    </xf>
    <xf numFmtId="0" fontId="11" fillId="0" borderId="0" xfId="0" applyFont="1" applyFill="1" applyBorder="1" applyAlignment="1">
      <alignment horizontal="left" indent="1"/>
    </xf>
    <xf numFmtId="0" fontId="12" fillId="0" borderId="0" xfId="0" applyFont="1" applyFill="1"/>
    <xf numFmtId="0" fontId="13" fillId="0" borderId="0" xfId="0" applyFont="1" applyFill="1" applyAlignment="1"/>
    <xf numFmtId="0" fontId="0" fillId="0" borderId="0" xfId="0" applyFill="1" applyBorder="1"/>
    <xf numFmtId="0" fontId="18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1" fillId="0" borderId="0" xfId="0" applyFont="1" applyFill="1"/>
    <xf numFmtId="0" fontId="22" fillId="0" borderId="0" xfId="0" applyFont="1"/>
    <xf numFmtId="0" fontId="21" fillId="0" borderId="0" xfId="0" applyFont="1" applyFill="1" applyBorder="1"/>
    <xf numFmtId="0" fontId="19" fillId="0" borderId="0" xfId="0" applyFont="1" applyAlignment="1"/>
    <xf numFmtId="0" fontId="1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left"/>
    </xf>
    <xf numFmtId="165" fontId="16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left" wrapText="1" indent="1"/>
    </xf>
    <xf numFmtId="167" fontId="23" fillId="0" borderId="0" xfId="0" applyNumberFormat="1" applyFont="1" applyFill="1" applyBorder="1" applyAlignment="1" applyProtection="1">
      <alignment horizontal="center"/>
    </xf>
    <xf numFmtId="0" fontId="20" fillId="0" borderId="0" xfId="0" applyFont="1" applyFill="1" applyBorder="1" applyAlignment="1">
      <alignment vertical="center"/>
    </xf>
    <xf numFmtId="165" fontId="24" fillId="0" borderId="0" xfId="0" applyNumberFormat="1" applyFont="1" applyFill="1" applyBorder="1"/>
    <xf numFmtId="0" fontId="24" fillId="0" borderId="0" xfId="0" applyFont="1" applyFill="1" applyBorder="1"/>
    <xf numFmtId="165" fontId="13" fillId="0" borderId="0" xfId="0" applyNumberFormat="1" applyFont="1" applyFill="1" applyBorder="1" applyAlignment="1"/>
    <xf numFmtId="0" fontId="13" fillId="0" borderId="0" xfId="0" applyFont="1" applyFill="1" applyBorder="1" applyAlignment="1"/>
    <xf numFmtId="5" fontId="13" fillId="0" borderId="0" xfId="0" applyNumberFormat="1" applyFont="1" applyFill="1" applyBorder="1" applyAlignment="1"/>
    <xf numFmtId="0" fontId="25" fillId="0" borderId="0" xfId="0" applyFont="1" applyFill="1" applyAlignment="1">
      <alignment horizontal="left"/>
    </xf>
    <xf numFmtId="0" fontId="25" fillId="0" borderId="0" xfId="0" applyFont="1" applyFill="1" applyBorder="1" applyAlignment="1">
      <alignment horizontal="left"/>
    </xf>
    <xf numFmtId="0" fontId="2" fillId="2" borderId="2" xfId="0" applyFont="1" applyFill="1" applyBorder="1" applyProtection="1"/>
    <xf numFmtId="0" fontId="2" fillId="2" borderId="3" xfId="0" applyFont="1" applyFill="1" applyBorder="1" applyProtection="1"/>
    <xf numFmtId="0" fontId="2" fillId="2" borderId="4" xfId="0" applyFont="1" applyFill="1" applyBorder="1" applyProtection="1"/>
    <xf numFmtId="0" fontId="0" fillId="0" borderId="0" xfId="0" applyProtection="1"/>
    <xf numFmtId="0" fontId="2" fillId="0" borderId="0" xfId="0" applyFont="1" applyFill="1" applyBorder="1" applyProtection="1"/>
    <xf numFmtId="0" fontId="2" fillId="2" borderId="1" xfId="0" applyFont="1" applyFill="1" applyBorder="1" applyAlignment="1" applyProtection="1">
      <alignment horizontal="right" vertical="center"/>
    </xf>
    <xf numFmtId="0" fontId="15" fillId="2" borderId="14" xfId="0" applyFont="1" applyFill="1" applyBorder="1" applyAlignment="1" applyProtection="1">
      <alignment vertical="center"/>
    </xf>
    <xf numFmtId="0" fontId="8" fillId="2" borderId="15" xfId="0" applyFont="1" applyFill="1" applyBorder="1" applyAlignment="1" applyProtection="1">
      <alignment vertical="center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2" fillId="0" borderId="1" xfId="0" applyFont="1" applyBorder="1" applyProtection="1"/>
    <xf numFmtId="5" fontId="0" fillId="0" borderId="1" xfId="1" applyNumberFormat="1" applyFont="1" applyBorder="1" applyProtection="1"/>
    <xf numFmtId="0" fontId="0" fillId="0" borderId="17" xfId="0" applyBorder="1" applyProtection="1"/>
    <xf numFmtId="0" fontId="0" fillId="0" borderId="0" xfId="0" applyBorder="1" applyProtection="1"/>
    <xf numFmtId="0" fontId="0" fillId="0" borderId="18" xfId="0" applyBorder="1" applyProtection="1"/>
    <xf numFmtId="164" fontId="0" fillId="0" borderId="1" xfId="1" applyNumberFormat="1" applyFont="1" applyBorder="1" applyProtection="1"/>
    <xf numFmtId="0" fontId="0" fillId="0" borderId="0" xfId="0" applyBorder="1" applyAlignment="1" applyProtection="1">
      <alignment horizontal="left" indent="1"/>
    </xf>
    <xf numFmtId="0" fontId="0" fillId="0" borderId="0" xfId="0" applyBorder="1" applyAlignment="1" applyProtection="1">
      <alignment horizontal="right" indent="1"/>
    </xf>
    <xf numFmtId="0" fontId="0" fillId="0" borderId="1" xfId="1" applyNumberFormat="1" applyFont="1" applyBorder="1" applyProtection="1"/>
    <xf numFmtId="0" fontId="0" fillId="0" borderId="0" xfId="0" applyBorder="1" applyAlignment="1" applyProtection="1">
      <alignment horizontal="left"/>
    </xf>
    <xf numFmtId="0" fontId="2" fillId="0" borderId="0" xfId="0" applyFont="1" applyBorder="1" applyAlignment="1" applyProtection="1">
      <alignment horizontal="left" indent="1"/>
    </xf>
    <xf numFmtId="0" fontId="2" fillId="0" borderId="0" xfId="0" applyFont="1" applyBorder="1" applyProtection="1"/>
    <xf numFmtId="43" fontId="0" fillId="0" borderId="0" xfId="0" applyNumberFormat="1" applyProtection="1"/>
    <xf numFmtId="0" fontId="0" fillId="0" borderId="1" xfId="0" applyBorder="1" applyProtection="1"/>
    <xf numFmtId="166" fontId="0" fillId="0" borderId="1" xfId="0" applyNumberFormat="1" applyBorder="1" applyProtection="1"/>
    <xf numFmtId="0" fontId="7" fillId="0" borderId="0" xfId="0" applyFont="1" applyBorder="1" applyAlignment="1" applyProtection="1">
      <alignment horizontal="left" indent="1"/>
    </xf>
    <xf numFmtId="9" fontId="0" fillId="0" borderId="1" xfId="0" applyNumberFormat="1" applyBorder="1" applyProtection="1"/>
    <xf numFmtId="0" fontId="0" fillId="0" borderId="19" xfId="0" applyBorder="1" applyProtection="1"/>
    <xf numFmtId="0" fontId="0" fillId="0" borderId="20" xfId="0" applyBorder="1" applyProtection="1"/>
    <xf numFmtId="0" fontId="0" fillId="0" borderId="21" xfId="0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0" fillId="2" borderId="4" xfId="0" applyFill="1" applyBorder="1" applyProtection="1"/>
    <xf numFmtId="8" fontId="0" fillId="0" borderId="0" xfId="0" applyNumberFormat="1" applyProtection="1"/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right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0" fillId="0" borderId="1" xfId="0" applyBorder="1" applyAlignment="1" applyProtection="1">
      <alignment horizontal="center"/>
    </xf>
    <xf numFmtId="164" fontId="0" fillId="0" borderId="1" xfId="1" applyNumberFormat="1" applyFont="1" applyBorder="1" applyAlignment="1" applyProtection="1">
      <alignment horizontal="right"/>
    </xf>
    <xf numFmtId="165" fontId="0" fillId="0" borderId="1" xfId="0" applyNumberFormat="1" applyBorder="1" applyProtection="1"/>
    <xf numFmtId="44" fontId="0" fillId="0" borderId="1" xfId="2" applyFont="1" applyBorder="1" applyProtection="1"/>
    <xf numFmtId="0" fontId="6" fillId="0" borderId="1" xfId="0" applyFont="1" applyBorder="1" applyProtection="1"/>
    <xf numFmtId="0" fontId="6" fillId="0" borderId="0" xfId="0" applyFont="1" applyBorder="1" applyProtection="1"/>
    <xf numFmtId="0" fontId="2" fillId="2" borderId="1" xfId="0" applyFont="1" applyFill="1" applyBorder="1" applyAlignment="1" applyProtection="1">
      <alignment wrapText="1"/>
    </xf>
    <xf numFmtId="0" fontId="0" fillId="0" borderId="0" xfId="0" applyBorder="1" applyAlignment="1" applyProtection="1">
      <alignment horizontal="center"/>
    </xf>
    <xf numFmtId="0" fontId="2" fillId="0" borderId="0" xfId="0" applyFont="1" applyProtection="1"/>
    <xf numFmtId="0" fontId="0" fillId="0" borderId="0" xfId="0" applyAlignment="1" applyProtection="1">
      <alignment horizontal="center"/>
    </xf>
    <xf numFmtId="0" fontId="17" fillId="0" borderId="0" xfId="0" applyFont="1" applyProtection="1"/>
    <xf numFmtId="0" fontId="17" fillId="0" borderId="0" xfId="0" applyFont="1" applyAlignment="1" applyProtection="1">
      <alignment horizontal="center"/>
    </xf>
    <xf numFmtId="43" fontId="0" fillId="0" borderId="1" xfId="1" applyFont="1" applyBorder="1" applyProtection="1"/>
    <xf numFmtId="43" fontId="0" fillId="0" borderId="2" xfId="1" applyFont="1" applyBorder="1" applyProtection="1"/>
    <xf numFmtId="43" fontId="0" fillId="0" borderId="1" xfId="1" applyFont="1" applyBorder="1" applyAlignment="1" applyProtection="1">
      <alignment horizontal="right"/>
    </xf>
    <xf numFmtId="165" fontId="0" fillId="0" borderId="2" xfId="0" applyNumberFormat="1" applyBorder="1" applyProtection="1"/>
    <xf numFmtId="0" fontId="0" fillId="2" borderId="1" xfId="0" applyFill="1" applyBorder="1" applyProtection="1"/>
    <xf numFmtId="0" fontId="5" fillId="2" borderId="1" xfId="0" applyFont="1" applyFill="1" applyBorder="1" applyProtection="1"/>
    <xf numFmtId="0" fontId="5" fillId="2" borderId="0" xfId="0" applyFont="1" applyFill="1" applyBorder="1" applyProtection="1"/>
    <xf numFmtId="165" fontId="0" fillId="0" borderId="0" xfId="0" applyNumberFormat="1" applyBorder="1" applyProtection="1"/>
    <xf numFmtId="0" fontId="2" fillId="2" borderId="5" xfId="0" applyFont="1" applyFill="1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0" fontId="0" fillId="2" borderId="0" xfId="0" applyFill="1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13" xfId="0" applyBorder="1" applyProtection="1"/>
    <xf numFmtId="166" fontId="0" fillId="0" borderId="0" xfId="0" applyNumberFormat="1" applyProtection="1"/>
    <xf numFmtId="0" fontId="0" fillId="0" borderId="22" xfId="0" applyFill="1" applyBorder="1" applyProtection="1"/>
    <xf numFmtId="0" fontId="10" fillId="0" borderId="2" xfId="0" applyFont="1" applyBorder="1" applyProtection="1"/>
    <xf numFmtId="0" fontId="10" fillId="0" borderId="3" xfId="0" applyFont="1" applyBorder="1" applyProtection="1"/>
    <xf numFmtId="0" fontId="10" fillId="0" borderId="4" xfId="0" applyFont="1" applyBorder="1" applyProtection="1"/>
    <xf numFmtId="2" fontId="0" fillId="0" borderId="0" xfId="0" applyNumberFormat="1" applyProtection="1"/>
    <xf numFmtId="165" fontId="26" fillId="0" borderId="0" xfId="0" applyNumberFormat="1" applyFont="1" applyAlignment="1">
      <alignment horizontal="center"/>
    </xf>
    <xf numFmtId="7" fontId="0" fillId="0" borderId="1" xfId="1" applyNumberFormat="1" applyFont="1" applyBorder="1" applyProtection="1"/>
    <xf numFmtId="167" fontId="0" fillId="0" borderId="1" xfId="0" applyNumberFormat="1" applyBorder="1" applyProtection="1"/>
    <xf numFmtId="168" fontId="0" fillId="0" borderId="0" xfId="0" applyNumberFormat="1" applyProtection="1"/>
    <xf numFmtId="0" fontId="19" fillId="0" borderId="0" xfId="0" applyFont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5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1"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10709834455051"/>
          <c:y val="0.20144927536231885"/>
          <c:w val="0.87688460730118234"/>
          <c:h val="0.61531484651375101"/>
        </c:manualLayout>
      </c:layout>
      <c:lineChart>
        <c:grouping val="standard"/>
        <c:varyColors val="0"/>
        <c:ser>
          <c:idx val="1"/>
          <c:order val="0"/>
          <c:tx>
            <c:strRef>
              <c:f>'Cost Benefit Data'!$D$18</c:f>
              <c:strCache>
                <c:ptCount val="1"/>
                <c:pt idx="0">
                  <c:v>Incandescent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'Cost Benefit Data'!$B$19:$B$78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'Cost Benefit Data'!$D$19:$D$78</c:f>
              <c:numCache>
                <c:formatCode>"$"#,##0</c:formatCode>
                <c:ptCount val="60"/>
                <c:pt idx="0">
                  <c:v>4.2683999999999997</c:v>
                </c:pt>
                <c:pt idx="1">
                  <c:v>5.5368000000000004</c:v>
                </c:pt>
                <c:pt idx="2">
                  <c:v>6.805200000000001</c:v>
                </c:pt>
                <c:pt idx="3">
                  <c:v>8.0736000000000008</c:v>
                </c:pt>
                <c:pt idx="4">
                  <c:v>9.3420000000000005</c:v>
                </c:pt>
                <c:pt idx="5">
                  <c:v>10.610400000000002</c:v>
                </c:pt>
                <c:pt idx="6">
                  <c:v>11.878800000000002</c:v>
                </c:pt>
                <c:pt idx="7">
                  <c:v>13.147200000000002</c:v>
                </c:pt>
                <c:pt idx="8">
                  <c:v>14.415600000000001</c:v>
                </c:pt>
                <c:pt idx="9">
                  <c:v>18.684000000000001</c:v>
                </c:pt>
                <c:pt idx="10">
                  <c:v>19.952400000000004</c:v>
                </c:pt>
                <c:pt idx="11">
                  <c:v>21.220800000000004</c:v>
                </c:pt>
                <c:pt idx="12">
                  <c:v>22.489200000000004</c:v>
                </c:pt>
                <c:pt idx="13">
                  <c:v>23.757600000000004</c:v>
                </c:pt>
                <c:pt idx="14">
                  <c:v>25.026000000000003</c:v>
                </c:pt>
                <c:pt idx="15">
                  <c:v>26.294400000000003</c:v>
                </c:pt>
                <c:pt idx="16">
                  <c:v>27.562800000000003</c:v>
                </c:pt>
                <c:pt idx="17">
                  <c:v>28.831200000000003</c:v>
                </c:pt>
                <c:pt idx="18">
                  <c:v>30.099600000000002</c:v>
                </c:pt>
                <c:pt idx="19">
                  <c:v>34.368000000000002</c:v>
                </c:pt>
                <c:pt idx="20">
                  <c:v>35.636400000000009</c:v>
                </c:pt>
                <c:pt idx="21">
                  <c:v>36.904800000000009</c:v>
                </c:pt>
                <c:pt idx="22">
                  <c:v>38.173200000000008</c:v>
                </c:pt>
                <c:pt idx="23">
                  <c:v>39.441600000000008</c:v>
                </c:pt>
                <c:pt idx="24">
                  <c:v>40.710000000000008</c:v>
                </c:pt>
                <c:pt idx="25">
                  <c:v>41.978400000000008</c:v>
                </c:pt>
                <c:pt idx="26">
                  <c:v>43.246800000000007</c:v>
                </c:pt>
                <c:pt idx="27">
                  <c:v>44.515200000000007</c:v>
                </c:pt>
                <c:pt idx="28">
                  <c:v>45.783600000000007</c:v>
                </c:pt>
                <c:pt idx="29">
                  <c:v>50.052000000000007</c:v>
                </c:pt>
                <c:pt idx="30">
                  <c:v>51.320400000000006</c:v>
                </c:pt>
                <c:pt idx="31">
                  <c:v>52.588800000000006</c:v>
                </c:pt>
                <c:pt idx="32">
                  <c:v>53.857200000000006</c:v>
                </c:pt>
                <c:pt idx="33">
                  <c:v>55.125600000000006</c:v>
                </c:pt>
                <c:pt idx="34">
                  <c:v>56.394000000000005</c:v>
                </c:pt>
                <c:pt idx="35">
                  <c:v>57.662400000000005</c:v>
                </c:pt>
                <c:pt idx="36">
                  <c:v>58.930800000000005</c:v>
                </c:pt>
                <c:pt idx="37">
                  <c:v>60.199200000000005</c:v>
                </c:pt>
                <c:pt idx="38">
                  <c:v>61.467600000000004</c:v>
                </c:pt>
                <c:pt idx="39">
                  <c:v>65.736000000000004</c:v>
                </c:pt>
                <c:pt idx="40">
                  <c:v>67.004400000000004</c:v>
                </c:pt>
                <c:pt idx="41">
                  <c:v>68.272800000000018</c:v>
                </c:pt>
                <c:pt idx="42">
                  <c:v>69.541200000000003</c:v>
                </c:pt>
                <c:pt idx="43">
                  <c:v>70.809600000000017</c:v>
                </c:pt>
                <c:pt idx="44">
                  <c:v>72.078000000000003</c:v>
                </c:pt>
                <c:pt idx="45">
                  <c:v>73.346400000000017</c:v>
                </c:pt>
                <c:pt idx="46">
                  <c:v>74.614800000000002</c:v>
                </c:pt>
                <c:pt idx="47">
                  <c:v>75.883200000000016</c:v>
                </c:pt>
                <c:pt idx="48">
                  <c:v>77.151600000000002</c:v>
                </c:pt>
                <c:pt idx="49">
                  <c:v>81.420000000000016</c:v>
                </c:pt>
                <c:pt idx="50">
                  <c:v>82.688400000000016</c:v>
                </c:pt>
                <c:pt idx="51">
                  <c:v>83.956800000000015</c:v>
                </c:pt>
                <c:pt idx="52">
                  <c:v>85.225200000000015</c:v>
                </c:pt>
                <c:pt idx="53">
                  <c:v>86.493600000000015</c:v>
                </c:pt>
                <c:pt idx="54">
                  <c:v>87.762000000000015</c:v>
                </c:pt>
                <c:pt idx="55">
                  <c:v>89.030400000000014</c:v>
                </c:pt>
                <c:pt idx="56">
                  <c:v>90.298800000000014</c:v>
                </c:pt>
                <c:pt idx="57">
                  <c:v>91.567200000000014</c:v>
                </c:pt>
                <c:pt idx="58">
                  <c:v>92.835600000000014</c:v>
                </c:pt>
                <c:pt idx="59">
                  <c:v>97.104000000000013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88-4FCB-8B87-C44A2B90FCF3}"/>
            </c:ext>
          </c:extLst>
        </c:ser>
        <c:ser>
          <c:idx val="2"/>
          <c:order val="1"/>
          <c:tx>
            <c:strRef>
              <c:f>'Cost Benefit Data'!$E$18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'Cost Benefit Data'!$B$19:$B$78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'Cost Benefit Data'!$E$19:$E$78</c:f>
              <c:numCache>
                <c:formatCode>"$"#,##0</c:formatCode>
                <c:ptCount val="6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88-4FCB-8B87-C44A2B90FCF3}"/>
            </c:ext>
          </c:extLst>
        </c:ser>
        <c:ser>
          <c:idx val="3"/>
          <c:order val="2"/>
          <c:tx>
            <c:strRef>
              <c:f>'Cost Benefit Data'!$F$18</c:f>
              <c:strCache>
                <c:ptCount val="1"/>
                <c:pt idx="0">
                  <c:v>LED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'Cost Benefit Data'!$B$19:$B$78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'Cost Benefit Data'!$F$19:$F$78</c:f>
              <c:numCache>
                <c:formatCode>"$"#,##0</c:formatCode>
                <c:ptCount val="60"/>
                <c:pt idx="0">
                  <c:v>47.642695000000003</c:v>
                </c:pt>
                <c:pt idx="1">
                  <c:v>47.78539</c:v>
                </c:pt>
                <c:pt idx="2">
                  <c:v>47.928085000000003</c:v>
                </c:pt>
                <c:pt idx="3">
                  <c:v>48.070779999999999</c:v>
                </c:pt>
                <c:pt idx="4">
                  <c:v>48.213475000000003</c:v>
                </c:pt>
                <c:pt idx="5">
                  <c:v>48.356169999999999</c:v>
                </c:pt>
                <c:pt idx="6">
                  <c:v>48.498865000000002</c:v>
                </c:pt>
                <c:pt idx="7">
                  <c:v>48.641559999999998</c:v>
                </c:pt>
                <c:pt idx="8">
                  <c:v>48.784255000000002</c:v>
                </c:pt>
                <c:pt idx="9">
                  <c:v>48.926949999999998</c:v>
                </c:pt>
                <c:pt idx="10">
                  <c:v>49.069645000000001</c:v>
                </c:pt>
                <c:pt idx="11">
                  <c:v>49.212339999999998</c:v>
                </c:pt>
                <c:pt idx="12">
                  <c:v>49.355035000000001</c:v>
                </c:pt>
                <c:pt idx="13">
                  <c:v>49.497729999999997</c:v>
                </c:pt>
                <c:pt idx="14">
                  <c:v>49.640425</c:v>
                </c:pt>
                <c:pt idx="15">
                  <c:v>49.783119999999997</c:v>
                </c:pt>
                <c:pt idx="16">
                  <c:v>49.925815</c:v>
                </c:pt>
                <c:pt idx="17">
                  <c:v>50.068510000000003</c:v>
                </c:pt>
                <c:pt idx="18">
                  <c:v>50.211205</c:v>
                </c:pt>
                <c:pt idx="19">
                  <c:v>50.353900000000003</c:v>
                </c:pt>
                <c:pt idx="20">
                  <c:v>50.496594999999999</c:v>
                </c:pt>
                <c:pt idx="21">
                  <c:v>50.639290000000003</c:v>
                </c:pt>
                <c:pt idx="22">
                  <c:v>50.781984999999999</c:v>
                </c:pt>
                <c:pt idx="23">
                  <c:v>50.924680000000002</c:v>
                </c:pt>
                <c:pt idx="24">
                  <c:v>51.067374999999998</c:v>
                </c:pt>
                <c:pt idx="25">
                  <c:v>51.210070000000002</c:v>
                </c:pt>
                <c:pt idx="26">
                  <c:v>51.352764999999998</c:v>
                </c:pt>
                <c:pt idx="27">
                  <c:v>51.495460000000001</c:v>
                </c:pt>
                <c:pt idx="28">
                  <c:v>51.638154999999998</c:v>
                </c:pt>
                <c:pt idx="29">
                  <c:v>51.780850000000001</c:v>
                </c:pt>
                <c:pt idx="30">
                  <c:v>51.923544999999997</c:v>
                </c:pt>
                <c:pt idx="31">
                  <c:v>52.066240000000001</c:v>
                </c:pt>
                <c:pt idx="32">
                  <c:v>52.208934999999997</c:v>
                </c:pt>
                <c:pt idx="33">
                  <c:v>52.35163</c:v>
                </c:pt>
                <c:pt idx="34">
                  <c:v>52.494325000000003</c:v>
                </c:pt>
                <c:pt idx="35">
                  <c:v>52.63702</c:v>
                </c:pt>
                <c:pt idx="36">
                  <c:v>52.779714999999996</c:v>
                </c:pt>
                <c:pt idx="37">
                  <c:v>52.922409999999999</c:v>
                </c:pt>
                <c:pt idx="38">
                  <c:v>53.065105000000003</c:v>
                </c:pt>
                <c:pt idx="39">
                  <c:v>53.207799999999999</c:v>
                </c:pt>
                <c:pt idx="40">
                  <c:v>53.350495000000002</c:v>
                </c:pt>
                <c:pt idx="41">
                  <c:v>53.493189999999998</c:v>
                </c:pt>
                <c:pt idx="42">
                  <c:v>53.635885000000002</c:v>
                </c:pt>
                <c:pt idx="43">
                  <c:v>53.778579999999998</c:v>
                </c:pt>
                <c:pt idx="44">
                  <c:v>53.921275000000001</c:v>
                </c:pt>
                <c:pt idx="45">
                  <c:v>54.063969999999998</c:v>
                </c:pt>
                <c:pt idx="46">
                  <c:v>54.206665000000001</c:v>
                </c:pt>
                <c:pt idx="47">
                  <c:v>54.349359999999997</c:v>
                </c:pt>
                <c:pt idx="48">
                  <c:v>54.492055000000001</c:v>
                </c:pt>
                <c:pt idx="49">
                  <c:v>54.634749999999997</c:v>
                </c:pt>
                <c:pt idx="50">
                  <c:v>54.777445</c:v>
                </c:pt>
                <c:pt idx="51">
                  <c:v>54.920139999999996</c:v>
                </c:pt>
                <c:pt idx="52">
                  <c:v>55.062835</c:v>
                </c:pt>
                <c:pt idx="53">
                  <c:v>55.205529999999996</c:v>
                </c:pt>
                <c:pt idx="54">
                  <c:v>55.348224999999999</c:v>
                </c:pt>
                <c:pt idx="55">
                  <c:v>55.490920000000003</c:v>
                </c:pt>
                <c:pt idx="56">
                  <c:v>55.633614999999999</c:v>
                </c:pt>
                <c:pt idx="57">
                  <c:v>55.776309999999995</c:v>
                </c:pt>
                <c:pt idx="58">
                  <c:v>55.919004999999999</c:v>
                </c:pt>
                <c:pt idx="59">
                  <c:v>56.061700000000002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88-4FCB-8B87-C44A2B90F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455360"/>
        <c:axId val="196455920"/>
      </c:lineChart>
      <c:catAx>
        <c:axId val="196455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MONTHS</a:t>
                </a:r>
              </a:p>
            </c:rich>
          </c:tx>
          <c:layout>
            <c:manualLayout>
              <c:xMode val="edge"/>
              <c:yMode val="edge"/>
              <c:x val="0.41119819715588196"/>
              <c:y val="0.894683573724509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45592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9645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45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8.687986057164479E-2"/>
          <c:y val="0.10120950302771162"/>
          <c:w val="0.79738241810128163"/>
          <c:h val="0.123219445395412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lt1"/>
    </a:solidFill>
    <a:ln w="9525" cap="flat" cmpd="sng" algn="ctr">
      <a:solidFill>
        <a:schemeClr val="bg2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10709834455051"/>
          <c:y val="0.20144927536231885"/>
          <c:w val="0.87688460730118234"/>
          <c:h val="0.61531484651375101"/>
        </c:manualLayout>
      </c:layout>
      <c:lineChart>
        <c:grouping val="standard"/>
        <c:varyColors val="0"/>
        <c:ser>
          <c:idx val="1"/>
          <c:order val="0"/>
          <c:tx>
            <c:strRef>
              <c:f>'Cost Benefit Data'!$D$18</c:f>
              <c:strCache>
                <c:ptCount val="1"/>
                <c:pt idx="0">
                  <c:v>Incandescent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'Cost Benefit Data'!$B$19:$B$78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'Cost Benefit Data'!$D$19:$D$78</c:f>
              <c:numCache>
                <c:formatCode>"$"#,##0</c:formatCode>
                <c:ptCount val="60"/>
                <c:pt idx="0">
                  <c:v>4.2683999999999997</c:v>
                </c:pt>
                <c:pt idx="1">
                  <c:v>5.5368000000000004</c:v>
                </c:pt>
                <c:pt idx="2">
                  <c:v>6.805200000000001</c:v>
                </c:pt>
                <c:pt idx="3">
                  <c:v>8.0736000000000008</c:v>
                </c:pt>
                <c:pt idx="4">
                  <c:v>9.3420000000000005</c:v>
                </c:pt>
                <c:pt idx="5">
                  <c:v>10.610400000000002</c:v>
                </c:pt>
                <c:pt idx="6">
                  <c:v>11.878800000000002</c:v>
                </c:pt>
                <c:pt idx="7">
                  <c:v>13.147200000000002</c:v>
                </c:pt>
                <c:pt idx="8">
                  <c:v>14.415600000000001</c:v>
                </c:pt>
                <c:pt idx="9">
                  <c:v>18.684000000000001</c:v>
                </c:pt>
                <c:pt idx="10">
                  <c:v>19.952400000000004</c:v>
                </c:pt>
                <c:pt idx="11">
                  <c:v>21.220800000000004</c:v>
                </c:pt>
                <c:pt idx="12">
                  <c:v>22.489200000000004</c:v>
                </c:pt>
                <c:pt idx="13">
                  <c:v>23.757600000000004</c:v>
                </c:pt>
                <c:pt idx="14">
                  <c:v>25.026000000000003</c:v>
                </c:pt>
                <c:pt idx="15">
                  <c:v>26.294400000000003</c:v>
                </c:pt>
                <c:pt idx="16">
                  <c:v>27.562800000000003</c:v>
                </c:pt>
                <c:pt idx="17">
                  <c:v>28.831200000000003</c:v>
                </c:pt>
                <c:pt idx="18">
                  <c:v>30.099600000000002</c:v>
                </c:pt>
                <c:pt idx="19">
                  <c:v>34.368000000000002</c:v>
                </c:pt>
                <c:pt idx="20">
                  <c:v>35.636400000000009</c:v>
                </c:pt>
                <c:pt idx="21">
                  <c:v>36.904800000000009</c:v>
                </c:pt>
                <c:pt idx="22">
                  <c:v>38.173200000000008</c:v>
                </c:pt>
                <c:pt idx="23">
                  <c:v>39.441600000000008</c:v>
                </c:pt>
                <c:pt idx="24">
                  <c:v>40.710000000000008</c:v>
                </c:pt>
                <c:pt idx="25">
                  <c:v>41.978400000000008</c:v>
                </c:pt>
                <c:pt idx="26">
                  <c:v>43.246800000000007</c:v>
                </c:pt>
                <c:pt idx="27">
                  <c:v>44.515200000000007</c:v>
                </c:pt>
                <c:pt idx="28">
                  <c:v>45.783600000000007</c:v>
                </c:pt>
                <c:pt idx="29">
                  <c:v>50.052000000000007</c:v>
                </c:pt>
                <c:pt idx="30">
                  <c:v>51.320400000000006</c:v>
                </c:pt>
                <c:pt idx="31">
                  <c:v>52.588800000000006</c:v>
                </c:pt>
                <c:pt idx="32">
                  <c:v>53.857200000000006</c:v>
                </c:pt>
                <c:pt idx="33">
                  <c:v>55.125600000000006</c:v>
                </c:pt>
                <c:pt idx="34">
                  <c:v>56.394000000000005</c:v>
                </c:pt>
                <c:pt idx="35">
                  <c:v>57.662400000000005</c:v>
                </c:pt>
                <c:pt idx="36">
                  <c:v>58.930800000000005</c:v>
                </c:pt>
                <c:pt idx="37">
                  <c:v>60.199200000000005</c:v>
                </c:pt>
                <c:pt idx="38">
                  <c:v>61.467600000000004</c:v>
                </c:pt>
                <c:pt idx="39">
                  <c:v>65.736000000000004</c:v>
                </c:pt>
                <c:pt idx="40">
                  <c:v>67.004400000000004</c:v>
                </c:pt>
                <c:pt idx="41">
                  <c:v>68.272800000000018</c:v>
                </c:pt>
                <c:pt idx="42">
                  <c:v>69.541200000000003</c:v>
                </c:pt>
                <c:pt idx="43">
                  <c:v>70.809600000000017</c:v>
                </c:pt>
                <c:pt idx="44">
                  <c:v>72.078000000000003</c:v>
                </c:pt>
                <c:pt idx="45">
                  <c:v>73.346400000000017</c:v>
                </c:pt>
                <c:pt idx="46">
                  <c:v>74.614800000000002</c:v>
                </c:pt>
                <c:pt idx="47">
                  <c:v>75.883200000000016</c:v>
                </c:pt>
                <c:pt idx="48">
                  <c:v>77.151600000000002</c:v>
                </c:pt>
                <c:pt idx="49">
                  <c:v>81.420000000000016</c:v>
                </c:pt>
                <c:pt idx="50">
                  <c:v>82.688400000000016</c:v>
                </c:pt>
                <c:pt idx="51">
                  <c:v>83.956800000000015</c:v>
                </c:pt>
                <c:pt idx="52">
                  <c:v>85.225200000000015</c:v>
                </c:pt>
                <c:pt idx="53">
                  <c:v>86.493600000000015</c:v>
                </c:pt>
                <c:pt idx="54">
                  <c:v>87.762000000000015</c:v>
                </c:pt>
                <c:pt idx="55">
                  <c:v>89.030400000000014</c:v>
                </c:pt>
                <c:pt idx="56">
                  <c:v>90.298800000000014</c:v>
                </c:pt>
                <c:pt idx="57">
                  <c:v>91.567200000000014</c:v>
                </c:pt>
                <c:pt idx="58">
                  <c:v>92.835600000000014</c:v>
                </c:pt>
                <c:pt idx="59">
                  <c:v>97.104000000000013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5A-421C-B308-8A3D2AA2A4A6}"/>
            </c:ext>
          </c:extLst>
        </c:ser>
        <c:ser>
          <c:idx val="2"/>
          <c:order val="1"/>
          <c:tx>
            <c:strRef>
              <c:f>'Cost Benefit Data'!$E$18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'Cost Benefit Data'!$B$19:$B$78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'Cost Benefit Data'!$E$19:$E$78</c:f>
              <c:numCache>
                <c:formatCode>"$"#,##0</c:formatCode>
                <c:ptCount val="6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5A-421C-B308-8A3D2AA2A4A6}"/>
            </c:ext>
          </c:extLst>
        </c:ser>
        <c:ser>
          <c:idx val="3"/>
          <c:order val="2"/>
          <c:tx>
            <c:strRef>
              <c:f>'Cost Benefit Data'!$F$18</c:f>
              <c:strCache>
                <c:ptCount val="1"/>
                <c:pt idx="0">
                  <c:v>LED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'Cost Benefit Data'!$B$19:$B$78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'Cost Benefit Data'!$F$19:$F$78</c:f>
              <c:numCache>
                <c:formatCode>"$"#,##0</c:formatCode>
                <c:ptCount val="60"/>
                <c:pt idx="0">
                  <c:v>47.642695000000003</c:v>
                </c:pt>
                <c:pt idx="1">
                  <c:v>47.78539</c:v>
                </c:pt>
                <c:pt idx="2">
                  <c:v>47.928085000000003</c:v>
                </c:pt>
                <c:pt idx="3">
                  <c:v>48.070779999999999</c:v>
                </c:pt>
                <c:pt idx="4">
                  <c:v>48.213475000000003</c:v>
                </c:pt>
                <c:pt idx="5">
                  <c:v>48.356169999999999</c:v>
                </c:pt>
                <c:pt idx="6">
                  <c:v>48.498865000000002</c:v>
                </c:pt>
                <c:pt idx="7">
                  <c:v>48.641559999999998</c:v>
                </c:pt>
                <c:pt idx="8">
                  <c:v>48.784255000000002</c:v>
                </c:pt>
                <c:pt idx="9">
                  <c:v>48.926949999999998</c:v>
                </c:pt>
                <c:pt idx="10">
                  <c:v>49.069645000000001</c:v>
                </c:pt>
                <c:pt idx="11">
                  <c:v>49.212339999999998</c:v>
                </c:pt>
                <c:pt idx="12">
                  <c:v>49.355035000000001</c:v>
                </c:pt>
                <c:pt idx="13">
                  <c:v>49.497729999999997</c:v>
                </c:pt>
                <c:pt idx="14">
                  <c:v>49.640425</c:v>
                </c:pt>
                <c:pt idx="15">
                  <c:v>49.783119999999997</c:v>
                </c:pt>
                <c:pt idx="16">
                  <c:v>49.925815</c:v>
                </c:pt>
                <c:pt idx="17">
                  <c:v>50.068510000000003</c:v>
                </c:pt>
                <c:pt idx="18">
                  <c:v>50.211205</c:v>
                </c:pt>
                <c:pt idx="19">
                  <c:v>50.353900000000003</c:v>
                </c:pt>
                <c:pt idx="20">
                  <c:v>50.496594999999999</c:v>
                </c:pt>
                <c:pt idx="21">
                  <c:v>50.639290000000003</c:v>
                </c:pt>
                <c:pt idx="22">
                  <c:v>50.781984999999999</c:v>
                </c:pt>
                <c:pt idx="23">
                  <c:v>50.924680000000002</c:v>
                </c:pt>
                <c:pt idx="24">
                  <c:v>51.067374999999998</c:v>
                </c:pt>
                <c:pt idx="25">
                  <c:v>51.210070000000002</c:v>
                </c:pt>
                <c:pt idx="26">
                  <c:v>51.352764999999998</c:v>
                </c:pt>
                <c:pt idx="27">
                  <c:v>51.495460000000001</c:v>
                </c:pt>
                <c:pt idx="28">
                  <c:v>51.638154999999998</c:v>
                </c:pt>
                <c:pt idx="29">
                  <c:v>51.780850000000001</c:v>
                </c:pt>
                <c:pt idx="30">
                  <c:v>51.923544999999997</c:v>
                </c:pt>
                <c:pt idx="31">
                  <c:v>52.066240000000001</c:v>
                </c:pt>
                <c:pt idx="32">
                  <c:v>52.208934999999997</c:v>
                </c:pt>
                <c:pt idx="33">
                  <c:v>52.35163</c:v>
                </c:pt>
                <c:pt idx="34">
                  <c:v>52.494325000000003</c:v>
                </c:pt>
                <c:pt idx="35">
                  <c:v>52.63702</c:v>
                </c:pt>
                <c:pt idx="36">
                  <c:v>52.779714999999996</c:v>
                </c:pt>
                <c:pt idx="37">
                  <c:v>52.922409999999999</c:v>
                </c:pt>
                <c:pt idx="38">
                  <c:v>53.065105000000003</c:v>
                </c:pt>
                <c:pt idx="39">
                  <c:v>53.207799999999999</c:v>
                </c:pt>
                <c:pt idx="40">
                  <c:v>53.350495000000002</c:v>
                </c:pt>
                <c:pt idx="41">
                  <c:v>53.493189999999998</c:v>
                </c:pt>
                <c:pt idx="42">
                  <c:v>53.635885000000002</c:v>
                </c:pt>
                <c:pt idx="43">
                  <c:v>53.778579999999998</c:v>
                </c:pt>
                <c:pt idx="44">
                  <c:v>53.921275000000001</c:v>
                </c:pt>
                <c:pt idx="45">
                  <c:v>54.063969999999998</c:v>
                </c:pt>
                <c:pt idx="46">
                  <c:v>54.206665000000001</c:v>
                </c:pt>
                <c:pt idx="47">
                  <c:v>54.349359999999997</c:v>
                </c:pt>
                <c:pt idx="48">
                  <c:v>54.492055000000001</c:v>
                </c:pt>
                <c:pt idx="49">
                  <c:v>54.634749999999997</c:v>
                </c:pt>
                <c:pt idx="50">
                  <c:v>54.777445</c:v>
                </c:pt>
                <c:pt idx="51">
                  <c:v>54.920139999999996</c:v>
                </c:pt>
                <c:pt idx="52">
                  <c:v>55.062835</c:v>
                </c:pt>
                <c:pt idx="53">
                  <c:v>55.205529999999996</c:v>
                </c:pt>
                <c:pt idx="54">
                  <c:v>55.348224999999999</c:v>
                </c:pt>
                <c:pt idx="55">
                  <c:v>55.490920000000003</c:v>
                </c:pt>
                <c:pt idx="56">
                  <c:v>55.633614999999999</c:v>
                </c:pt>
                <c:pt idx="57">
                  <c:v>55.776309999999995</c:v>
                </c:pt>
                <c:pt idx="58">
                  <c:v>55.919004999999999</c:v>
                </c:pt>
                <c:pt idx="59">
                  <c:v>56.061700000000002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5A-421C-B308-8A3D2AA2A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490720"/>
        <c:axId val="197491280"/>
      </c:lineChart>
      <c:catAx>
        <c:axId val="19749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491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9749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49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0780745803001037"/>
          <c:y val="6.7543078854273662E-3"/>
          <c:w val="0.49219254196998963"/>
          <c:h val="0.123219445395412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12" dropStyle="combo" dx="16" fmlaLink="'Cost Benefit Data'!$I$19" fmlaRange="'Cost Benefit Data'!$R$21:$R$1020" noThreeD="1" sel="1" val="0"/>
</file>

<file path=xl/ctrlProps/ctrlProp2.xml><?xml version="1.0" encoding="utf-8"?>
<formControlPr xmlns="http://schemas.microsoft.com/office/spreadsheetml/2009/9/main" objectType="Drop" dropStyle="combo" dx="16" fmlaLink="'Cost Benefit Data'!$I$20" fmlaRange="'Cost Benefit Data'!$T$21:$T$44" noThreeD="1" sel="10" val="5"/>
</file>

<file path=xl/ctrlProps/ctrlProp3.xml><?xml version="1.0" encoding="utf-8"?>
<formControlPr xmlns="http://schemas.microsoft.com/office/spreadsheetml/2009/9/main" objectType="Drop" dropLines="9" dropStyle="combo" dx="16" fmlaLink="'Cost Benefit Data'!$L$21" fmlaRange="'Cost Benefit Data'!$U$21:$U$29" noThreeD="1" sel="1" val="0"/>
</file>

<file path=xl/ctrlProps/ctrlProp4.xml><?xml version="1.0" encoding="utf-8"?>
<formControlPr xmlns="http://schemas.microsoft.com/office/spreadsheetml/2009/9/main" objectType="Drop" dropLines="20" dropStyle="combo" dx="16" fmlaLink="KWH!$E$1" fmlaRange="KWH!$A$1:$A$52" noThreeD="1" sel="51" val="32"/>
</file>

<file path=xl/ctrlProps/ctrlProp5.xml><?xml version="1.0" encoding="utf-8"?>
<formControlPr xmlns="http://schemas.microsoft.com/office/spreadsheetml/2009/9/main" objectType="Drop" dropLines="12" dropStyle="combo" dx="16" fmlaLink="$I$19" fmlaRange="$R$21:$R$40" noThreeD="1" sel="1" val="0"/>
</file>

<file path=xl/ctrlProps/ctrlProp6.xml><?xml version="1.0" encoding="utf-8"?>
<formControlPr xmlns="http://schemas.microsoft.com/office/spreadsheetml/2009/9/main" objectType="Drop" dropLines="20" dropStyle="combo" dx="16" fmlaLink="$J$18" fmlaRange="$S$21:$S$23" noThreeD="1" sel="3" val="0"/>
</file>

<file path=xl/ctrlProps/ctrlProp7.xml><?xml version="1.0" encoding="utf-8"?>
<formControlPr xmlns="http://schemas.microsoft.com/office/spreadsheetml/2009/9/main" objectType="Drop" dropStyle="combo" dx="16" fmlaLink="$I$20" fmlaRange="$T$21:$T$44" noThreeD="1" sel="10" val="4"/>
</file>

<file path=xl/ctrlProps/ctrlProp8.xml><?xml version="1.0" encoding="utf-8"?>
<formControlPr xmlns="http://schemas.microsoft.com/office/spreadsheetml/2009/9/main" objectType="Drop" dropLines="9" dropStyle="combo" dx="16" fmlaLink="$L$21" fmlaRange="$U$21:$U$29" noThreeD="1" sel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g"/><Relationship Id="rId1" Type="http://schemas.openxmlformats.org/officeDocument/2006/relationships/chart" Target="../charts/chart1.xml"/><Relationship Id="rId4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678655</xdr:colOff>
      <xdr:row>2</xdr:row>
      <xdr:rowOff>14818</xdr:rowOff>
    </xdr:from>
    <xdr:to>
      <xdr:col>16</xdr:col>
      <xdr:colOff>333374</xdr:colOff>
      <xdr:row>7</xdr:row>
      <xdr:rowOff>71437</xdr:rowOff>
    </xdr:to>
    <xdr:sp macro="" textlink="">
      <xdr:nvSpPr>
        <xdr:cNvPr id="89" name="Rounded Rectangle 88"/>
        <xdr:cNvSpPr/>
      </xdr:nvSpPr>
      <xdr:spPr>
        <a:xfrm>
          <a:off x="6298405" y="407724"/>
          <a:ext cx="3702844" cy="1461557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631031</xdr:colOff>
      <xdr:row>7</xdr:row>
      <xdr:rowOff>131498</xdr:rowOff>
    </xdr:from>
    <xdr:to>
      <xdr:col>16</xdr:col>
      <xdr:colOff>297657</xdr:colOff>
      <xdr:row>11</xdr:row>
      <xdr:rowOff>166687</xdr:rowOff>
    </xdr:to>
    <xdr:sp macro="" textlink="">
      <xdr:nvSpPr>
        <xdr:cNvPr id="92" name="Rounded Rectangle 91"/>
        <xdr:cNvSpPr/>
      </xdr:nvSpPr>
      <xdr:spPr>
        <a:xfrm>
          <a:off x="6250781" y="1929342"/>
          <a:ext cx="3714751" cy="987689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333374</xdr:colOff>
      <xdr:row>15</xdr:row>
      <xdr:rowOff>130967</xdr:rowOff>
    </xdr:from>
    <xdr:to>
      <xdr:col>6</xdr:col>
      <xdr:colOff>23811</xdr:colOff>
      <xdr:row>21</xdr:row>
      <xdr:rowOff>261937</xdr:rowOff>
    </xdr:to>
    <xdr:sp macro="" textlink="">
      <xdr:nvSpPr>
        <xdr:cNvPr id="28" name="Rectangle 27"/>
        <xdr:cNvSpPr/>
      </xdr:nvSpPr>
      <xdr:spPr>
        <a:xfrm>
          <a:off x="1452562" y="3643311"/>
          <a:ext cx="1547812" cy="1238251"/>
        </a:xfrm>
        <a:prstGeom prst="rect">
          <a:avLst/>
        </a:prstGeom>
        <a:gradFill>
          <a:gsLst>
            <a:gs pos="0">
              <a:schemeClr val="accent6">
                <a:satMod val="103000"/>
                <a:lumMod val="102000"/>
                <a:tint val="94000"/>
              </a:schemeClr>
            </a:gs>
            <a:gs pos="69000">
              <a:schemeClr val="accent6">
                <a:satMod val="110000"/>
                <a:lumMod val="100000"/>
                <a:shade val="100000"/>
              </a:schemeClr>
            </a:gs>
            <a:gs pos="100000">
              <a:schemeClr val="accent6">
                <a:lumMod val="99000"/>
                <a:satMod val="120000"/>
                <a:shade val="78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357187</xdr:colOff>
      <xdr:row>15</xdr:row>
      <xdr:rowOff>164305</xdr:rowOff>
    </xdr:from>
    <xdr:to>
      <xdr:col>5</xdr:col>
      <xdr:colOff>571498</xdr:colOff>
      <xdr:row>17</xdr:row>
      <xdr:rowOff>116680</xdr:rowOff>
    </xdr:to>
    <xdr:sp macro="" textlink="'Cost Benefit Data'!I28">
      <xdr:nvSpPr>
        <xdr:cNvPr id="27" name="TextBox 26"/>
        <xdr:cNvSpPr txBox="1"/>
      </xdr:nvSpPr>
      <xdr:spPr>
        <a:xfrm>
          <a:off x="1476375" y="3676649"/>
          <a:ext cx="1500186" cy="3333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0D9D3133-7B2B-4B9A-B8D5-9087D1693585}" type="TxLink">
            <a:rPr lang="en-US" sz="2000" b="1" i="0" u="none" strike="noStrike">
              <a:solidFill>
                <a:schemeClr val="bg1"/>
              </a:solidFill>
              <a:latin typeface="Calibri"/>
            </a:rPr>
            <a:pPr algn="ctr"/>
            <a:t>$49.24</a:t>
          </a:fld>
          <a:endParaRPr lang="en-US" sz="2000" b="1" u="none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63235</xdr:colOff>
      <xdr:row>4</xdr:row>
      <xdr:rowOff>52917</xdr:rowOff>
    </xdr:from>
    <xdr:to>
      <xdr:col>3</xdr:col>
      <xdr:colOff>416718</xdr:colOff>
      <xdr:row>14</xdr:row>
      <xdr:rowOff>166688</xdr:rowOff>
    </xdr:to>
    <xdr:sp macro="" textlink="">
      <xdr:nvSpPr>
        <xdr:cNvPr id="9" name="Rounded Rectangle 8"/>
        <xdr:cNvSpPr/>
      </xdr:nvSpPr>
      <xdr:spPr>
        <a:xfrm>
          <a:off x="63235" y="969698"/>
          <a:ext cx="1472671" cy="2518834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5</xdr:row>
          <xdr:rowOff>190500</xdr:rowOff>
        </xdr:from>
        <xdr:to>
          <xdr:col>2</xdr:col>
          <xdr:colOff>447675</xdr:colOff>
          <xdr:row>6</xdr:row>
          <xdr:rowOff>47625</xdr:rowOff>
        </xdr:to>
        <xdr:sp macro="" textlink="">
          <xdr:nvSpPr>
            <xdr:cNvPr id="2061" name="Drop Down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9</xdr:row>
          <xdr:rowOff>180975</xdr:rowOff>
        </xdr:from>
        <xdr:to>
          <xdr:col>3</xdr:col>
          <xdr:colOff>76200</xdr:colOff>
          <xdr:row>11</xdr:row>
          <xdr:rowOff>47625</xdr:rowOff>
        </xdr:to>
        <xdr:sp macro="" textlink="">
          <xdr:nvSpPr>
            <xdr:cNvPr id="2063" name="Drop Down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8</xdr:row>
          <xdr:rowOff>104775</xdr:rowOff>
        </xdr:from>
        <xdr:to>
          <xdr:col>3</xdr:col>
          <xdr:colOff>28575</xdr:colOff>
          <xdr:row>8</xdr:row>
          <xdr:rowOff>342900</xdr:rowOff>
        </xdr:to>
        <xdr:sp macro="" textlink="">
          <xdr:nvSpPr>
            <xdr:cNvPr id="2064" name="Drop Down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0</xdr:colOff>
      <xdr:row>12</xdr:row>
      <xdr:rowOff>23811</xdr:rowOff>
    </xdr:from>
    <xdr:to>
      <xdr:col>16</xdr:col>
      <xdr:colOff>357187</xdr:colOff>
      <xdr:row>25</xdr:row>
      <xdr:rowOff>95250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429950</xdr:colOff>
      <xdr:row>5</xdr:row>
      <xdr:rowOff>38100</xdr:rowOff>
    </xdr:from>
    <xdr:to>
      <xdr:col>6</xdr:col>
      <xdr:colOff>1244866</xdr:colOff>
      <xdr:row>7</xdr:row>
      <xdr:rowOff>127000</xdr:rowOff>
    </xdr:to>
    <xdr:grpSp>
      <xdr:nvGrpSpPr>
        <xdr:cNvPr id="4" name="Group 3"/>
        <xdr:cNvGrpSpPr/>
      </xdr:nvGrpSpPr>
      <xdr:grpSpPr>
        <a:xfrm>
          <a:off x="3406513" y="1109663"/>
          <a:ext cx="814916" cy="815181"/>
          <a:chOff x="6381750" y="2352675"/>
          <a:chExt cx="866775" cy="790575"/>
        </a:xfrm>
      </xdr:grpSpPr>
      <xdr:sp macro="" textlink="">
        <xdr:nvSpPr>
          <xdr:cNvPr id="2" name="Oval 1"/>
          <xdr:cNvSpPr/>
        </xdr:nvSpPr>
        <xdr:spPr>
          <a:xfrm>
            <a:off x="6381750" y="2352675"/>
            <a:ext cx="866775" cy="790575"/>
          </a:xfrm>
          <a:prstGeom prst="ellipse">
            <a:avLst/>
          </a:prstGeom>
        </xdr:spPr>
        <xdr:style>
          <a:lnRef idx="0">
            <a:schemeClr val="accent4"/>
          </a:lnRef>
          <a:fillRef idx="3">
            <a:schemeClr val="accent4"/>
          </a:fillRef>
          <a:effectRef idx="3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" name="TextBox 2"/>
          <xdr:cNvSpPr txBox="1"/>
        </xdr:nvSpPr>
        <xdr:spPr>
          <a:xfrm>
            <a:off x="6505575" y="2476500"/>
            <a:ext cx="638175" cy="5048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2800"/>
              <a:t>VS.</a:t>
            </a:r>
          </a:p>
        </xdr:txBody>
      </xdr:sp>
    </xdr:grpSp>
    <xdr:clientData/>
  </xdr:twoCellAnchor>
  <xdr:twoCellAnchor>
    <xdr:from>
      <xdr:col>1</xdr:col>
      <xdr:colOff>158485</xdr:colOff>
      <xdr:row>4</xdr:row>
      <xdr:rowOff>60326</xdr:rowOff>
    </xdr:from>
    <xdr:to>
      <xdr:col>2</xdr:col>
      <xdr:colOff>453760</xdr:colOff>
      <xdr:row>5</xdr:row>
      <xdr:rowOff>148211</xdr:rowOff>
    </xdr:to>
    <xdr:sp macro="" textlink="">
      <xdr:nvSpPr>
        <xdr:cNvPr id="5" name="TextBox 4"/>
        <xdr:cNvSpPr txBox="1"/>
      </xdr:nvSpPr>
      <xdr:spPr>
        <a:xfrm>
          <a:off x="372798" y="977107"/>
          <a:ext cx="592931" cy="242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USING</a:t>
          </a:r>
        </a:p>
      </xdr:txBody>
    </xdr:sp>
    <xdr:clientData/>
  </xdr:twoCellAnchor>
  <xdr:twoCellAnchor>
    <xdr:from>
      <xdr:col>0</xdr:col>
      <xdr:colOff>83343</xdr:colOff>
      <xdr:row>6</xdr:row>
      <xdr:rowOff>107156</xdr:rowOff>
    </xdr:from>
    <xdr:to>
      <xdr:col>3</xdr:col>
      <xdr:colOff>357187</xdr:colOff>
      <xdr:row>7</xdr:row>
      <xdr:rowOff>47625</xdr:rowOff>
    </xdr:to>
    <xdr:sp macro="" textlink="">
      <xdr:nvSpPr>
        <xdr:cNvPr id="13" name="TextBox 12"/>
        <xdr:cNvSpPr txBox="1"/>
      </xdr:nvSpPr>
      <xdr:spPr>
        <a:xfrm>
          <a:off x="83343" y="1524000"/>
          <a:ext cx="1393032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1"/>
            <a:t>CHEF</a:t>
          </a:r>
          <a:r>
            <a:rPr lang="en-US" sz="1200" b="1" baseline="0"/>
            <a:t> LED </a:t>
          </a:r>
          <a:r>
            <a:rPr lang="en-US" sz="1200" b="1"/>
            <a:t>BULB(S)</a:t>
          </a:r>
        </a:p>
      </xdr:txBody>
    </xdr:sp>
    <xdr:clientData/>
  </xdr:twoCellAnchor>
  <xdr:twoCellAnchor>
    <xdr:from>
      <xdr:col>1</xdr:col>
      <xdr:colOff>204786</xdr:colOff>
      <xdr:row>7</xdr:row>
      <xdr:rowOff>50799</xdr:rowOff>
    </xdr:from>
    <xdr:to>
      <xdr:col>2</xdr:col>
      <xdr:colOff>388937</xdr:colOff>
      <xdr:row>8</xdr:row>
      <xdr:rowOff>92384</xdr:rowOff>
    </xdr:to>
    <xdr:sp macro="" textlink="">
      <xdr:nvSpPr>
        <xdr:cNvPr id="14" name="TextBox 13"/>
        <xdr:cNvSpPr txBox="1"/>
      </xdr:nvSpPr>
      <xdr:spPr>
        <a:xfrm>
          <a:off x="419099" y="1848643"/>
          <a:ext cx="481807" cy="232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FOR</a:t>
          </a:r>
        </a:p>
      </xdr:txBody>
    </xdr:sp>
    <xdr:clientData/>
  </xdr:twoCellAnchor>
  <xdr:twoCellAnchor>
    <xdr:from>
      <xdr:col>0</xdr:col>
      <xdr:colOff>1</xdr:colOff>
      <xdr:row>0</xdr:row>
      <xdr:rowOff>0</xdr:rowOff>
    </xdr:from>
    <xdr:to>
      <xdr:col>16</xdr:col>
      <xdr:colOff>333375</xdr:colOff>
      <xdr:row>1</xdr:row>
      <xdr:rowOff>2380</xdr:rowOff>
    </xdr:to>
    <xdr:sp macro="" textlink="">
      <xdr:nvSpPr>
        <xdr:cNvPr id="16" name="Rounded Rectangle 15"/>
        <xdr:cNvSpPr/>
      </xdr:nvSpPr>
      <xdr:spPr>
        <a:xfrm>
          <a:off x="1" y="0"/>
          <a:ext cx="10001249" cy="323849"/>
        </a:xfrm>
        <a:prstGeom prst="round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431270</xdr:colOff>
      <xdr:row>0</xdr:row>
      <xdr:rowOff>0</xdr:rowOff>
    </xdr:from>
    <xdr:to>
      <xdr:col>11</xdr:col>
      <xdr:colOff>1060448</xdr:colOff>
      <xdr:row>0</xdr:row>
      <xdr:rowOff>295275</xdr:rowOff>
    </xdr:to>
    <xdr:sp macro="" textlink="">
      <xdr:nvSpPr>
        <xdr:cNvPr id="7" name="TextBox 6"/>
        <xdr:cNvSpPr txBox="1"/>
      </xdr:nvSpPr>
      <xdr:spPr>
        <a:xfrm>
          <a:off x="2157676" y="0"/>
          <a:ext cx="540358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chemeClr val="bg1"/>
              </a:solidFill>
            </a:rPr>
            <a:t>LED COST SAVINGS</a:t>
          </a:r>
          <a:r>
            <a:rPr lang="en-US" sz="1400" b="1" baseline="0">
              <a:solidFill>
                <a:schemeClr val="bg1"/>
              </a:solidFill>
            </a:rPr>
            <a:t> AND ENERGY ANALYSIS</a:t>
          </a:r>
          <a:endParaRPr lang="en-US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83344</xdr:colOff>
      <xdr:row>11</xdr:row>
      <xdr:rowOff>172509</xdr:rowOff>
    </xdr:from>
    <xdr:to>
      <xdr:col>6</xdr:col>
      <xdr:colOff>1512096</xdr:colOff>
      <xdr:row>22</xdr:row>
      <xdr:rowOff>47624</xdr:rowOff>
    </xdr:to>
    <xdr:sp macro="" textlink="">
      <xdr:nvSpPr>
        <xdr:cNvPr id="10" name="Pentagon 9"/>
        <xdr:cNvSpPr/>
      </xdr:nvSpPr>
      <xdr:spPr>
        <a:xfrm rot="16200000">
          <a:off x="2765163" y="3217597"/>
          <a:ext cx="2018240" cy="1428752"/>
        </a:xfrm>
        <a:prstGeom prst="homePlat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4</xdr:col>
      <xdr:colOff>39166</xdr:colOff>
      <xdr:row>4</xdr:row>
      <xdr:rowOff>136524</xdr:rowOff>
    </xdr:from>
    <xdr:to>
      <xdr:col>5</xdr:col>
      <xdr:colOff>214046</xdr:colOff>
      <xdr:row>11</xdr:row>
      <xdr:rowOff>190117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774833" y="1057274"/>
          <a:ext cx="856182" cy="1873926"/>
        </a:xfrm>
        <a:prstGeom prst="rect">
          <a:avLst/>
        </a:prstGeom>
      </xdr:spPr>
    </xdr:pic>
    <xdr:clientData/>
  </xdr:twoCellAnchor>
  <xdr:twoCellAnchor>
    <xdr:from>
      <xdr:col>5</xdr:col>
      <xdr:colOff>361952</xdr:colOff>
      <xdr:row>8</xdr:row>
      <xdr:rowOff>352425</xdr:rowOff>
    </xdr:from>
    <xdr:to>
      <xdr:col>7</xdr:col>
      <xdr:colOff>352425</xdr:colOff>
      <xdr:row>12</xdr:row>
      <xdr:rowOff>35718</xdr:rowOff>
    </xdr:to>
    <xdr:sp macro="" textlink="">
      <xdr:nvSpPr>
        <xdr:cNvPr id="30" name="TextBox 29"/>
        <xdr:cNvSpPr txBox="1"/>
      </xdr:nvSpPr>
      <xdr:spPr>
        <a:xfrm>
          <a:off x="2731296" y="2340769"/>
          <a:ext cx="2109785" cy="6357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rgbClr val="00B050"/>
              </a:solidFill>
            </a:rPr>
            <a:t>Potential Annual</a:t>
          </a:r>
          <a:r>
            <a:rPr lang="en-US" sz="1400" b="1" baseline="0">
              <a:solidFill>
                <a:srgbClr val="00B050"/>
              </a:solidFill>
            </a:rPr>
            <a:t> Energy Savings using Chef LED</a:t>
          </a:r>
          <a:endParaRPr lang="en-US" sz="1400" b="1">
            <a:solidFill>
              <a:srgbClr val="00B050"/>
            </a:solidFill>
          </a:endParaRPr>
        </a:p>
      </xdr:txBody>
    </xdr:sp>
    <xdr:clientData/>
  </xdr:twoCellAnchor>
  <xdr:twoCellAnchor>
    <xdr:from>
      <xdr:col>6</xdr:col>
      <xdr:colOff>100011</xdr:colOff>
      <xdr:row>17</xdr:row>
      <xdr:rowOff>178594</xdr:rowOff>
    </xdr:from>
    <xdr:to>
      <xdr:col>6</xdr:col>
      <xdr:colOff>1538287</xdr:colOff>
      <xdr:row>19</xdr:row>
      <xdr:rowOff>69057</xdr:rowOff>
    </xdr:to>
    <xdr:sp macro="" textlink="">
      <xdr:nvSpPr>
        <xdr:cNvPr id="32" name="TextBox 31"/>
        <xdr:cNvSpPr txBox="1"/>
      </xdr:nvSpPr>
      <xdr:spPr>
        <a:xfrm>
          <a:off x="3076574" y="4071938"/>
          <a:ext cx="1438276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Lifetime</a:t>
          </a:r>
          <a:r>
            <a:rPr lang="en-US" sz="1100" b="1" baseline="0"/>
            <a:t> Energy Costs</a:t>
          </a:r>
          <a:endParaRPr lang="en-US" sz="1100" b="1"/>
        </a:p>
      </xdr:txBody>
    </xdr:sp>
    <xdr:clientData/>
  </xdr:twoCellAnchor>
  <xdr:twoCellAnchor>
    <xdr:from>
      <xdr:col>6</xdr:col>
      <xdr:colOff>80963</xdr:colOff>
      <xdr:row>19</xdr:row>
      <xdr:rowOff>150017</xdr:rowOff>
    </xdr:from>
    <xdr:to>
      <xdr:col>6</xdr:col>
      <xdr:colOff>1528763</xdr:colOff>
      <xdr:row>21</xdr:row>
      <xdr:rowOff>135729</xdr:rowOff>
    </xdr:to>
    <xdr:sp macro="" textlink="">
      <xdr:nvSpPr>
        <xdr:cNvPr id="37" name="TextBox 36"/>
        <xdr:cNvSpPr txBox="1"/>
      </xdr:nvSpPr>
      <xdr:spPr>
        <a:xfrm>
          <a:off x="3057526" y="4448173"/>
          <a:ext cx="1447800" cy="3071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baseline="0"/>
            <a:t>Energy Costs per year</a:t>
          </a:r>
          <a:endParaRPr lang="en-US" sz="1100" b="1"/>
        </a:p>
      </xdr:txBody>
    </xdr:sp>
    <xdr:clientData/>
  </xdr:twoCellAnchor>
  <xdr:twoCellAnchor>
    <xdr:from>
      <xdr:col>11</xdr:col>
      <xdr:colOff>1031082</xdr:colOff>
      <xdr:row>4</xdr:row>
      <xdr:rowOff>66675</xdr:rowOff>
    </xdr:from>
    <xdr:to>
      <xdr:col>14</xdr:col>
      <xdr:colOff>259557</xdr:colOff>
      <xdr:row>5</xdr:row>
      <xdr:rowOff>166687</xdr:rowOff>
    </xdr:to>
    <xdr:sp macro="" textlink="">
      <xdr:nvSpPr>
        <xdr:cNvPr id="38" name="TextBox 37"/>
        <xdr:cNvSpPr txBox="1"/>
      </xdr:nvSpPr>
      <xdr:spPr>
        <a:xfrm>
          <a:off x="7531895" y="983456"/>
          <a:ext cx="1181100" cy="2547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 baseline="0"/>
            <a:t>Watts (Per bulb)</a:t>
          </a:r>
          <a:endParaRPr lang="en-US" sz="1100" b="1"/>
        </a:p>
      </xdr:txBody>
    </xdr:sp>
    <xdr:clientData/>
  </xdr:twoCellAnchor>
  <xdr:twoCellAnchor>
    <xdr:from>
      <xdr:col>3</xdr:col>
      <xdr:colOff>347662</xdr:colOff>
      <xdr:row>1</xdr:row>
      <xdr:rowOff>66673</xdr:rowOff>
    </xdr:from>
    <xdr:to>
      <xdr:col>6</xdr:col>
      <xdr:colOff>23812</xdr:colOff>
      <xdr:row>4</xdr:row>
      <xdr:rowOff>154780</xdr:rowOff>
    </xdr:to>
    <xdr:sp macro="" textlink="">
      <xdr:nvSpPr>
        <xdr:cNvPr id="43" name="TextBox 42"/>
        <xdr:cNvSpPr txBox="1"/>
      </xdr:nvSpPr>
      <xdr:spPr>
        <a:xfrm>
          <a:off x="1466850" y="388142"/>
          <a:ext cx="1533525" cy="683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HATCO</a:t>
          </a:r>
          <a:r>
            <a:rPr lang="en-US" sz="1800" baseline="0"/>
            <a:t> CHEF LED</a:t>
          </a:r>
          <a:endParaRPr lang="en-US" sz="1800"/>
        </a:p>
      </xdr:txBody>
    </xdr:sp>
    <xdr:clientData/>
  </xdr:twoCellAnchor>
  <xdr:twoCellAnchor>
    <xdr:from>
      <xdr:col>7</xdr:col>
      <xdr:colOff>35720</xdr:colOff>
      <xdr:row>1</xdr:row>
      <xdr:rowOff>19048</xdr:rowOff>
    </xdr:from>
    <xdr:to>
      <xdr:col>10</xdr:col>
      <xdr:colOff>0</xdr:colOff>
      <xdr:row>4</xdr:row>
      <xdr:rowOff>95250</xdr:rowOff>
    </xdr:to>
    <xdr:sp macro="" textlink="">
      <xdr:nvSpPr>
        <xdr:cNvPr id="49" name="TextBox 48"/>
        <xdr:cNvSpPr txBox="1"/>
      </xdr:nvSpPr>
      <xdr:spPr>
        <a:xfrm>
          <a:off x="4560095" y="340517"/>
          <a:ext cx="1738311" cy="6715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/>
            <a:t>Hatco</a:t>
          </a:r>
          <a:r>
            <a:rPr lang="en-US" sz="1800" baseline="0"/>
            <a:t> Incandescent </a:t>
          </a:r>
          <a:endParaRPr lang="en-US" sz="1800"/>
        </a:p>
      </xdr:txBody>
    </xdr:sp>
    <xdr:clientData/>
  </xdr:twoCellAnchor>
  <xdr:twoCellAnchor editAs="oneCell">
    <xdr:from>
      <xdr:col>6</xdr:col>
      <xdr:colOff>32741</xdr:colOff>
      <xdr:row>2</xdr:row>
      <xdr:rowOff>100013</xdr:rowOff>
    </xdr:from>
    <xdr:to>
      <xdr:col>6</xdr:col>
      <xdr:colOff>450319</xdr:colOff>
      <xdr:row>3</xdr:row>
      <xdr:rowOff>233362</xdr:rowOff>
    </xdr:to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304" y="492919"/>
          <a:ext cx="417578" cy="347662"/>
        </a:xfrm>
        <a:prstGeom prst="rect">
          <a:avLst/>
        </a:prstGeom>
      </xdr:spPr>
    </xdr:pic>
    <xdr:clientData/>
  </xdr:twoCellAnchor>
  <xdr:twoCellAnchor>
    <xdr:from>
      <xdr:col>6</xdr:col>
      <xdr:colOff>95250</xdr:colOff>
      <xdr:row>15</xdr:row>
      <xdr:rowOff>177007</xdr:rowOff>
    </xdr:from>
    <xdr:to>
      <xdr:col>6</xdr:col>
      <xdr:colOff>1481668</xdr:colOff>
      <xdr:row>17</xdr:row>
      <xdr:rowOff>142875</xdr:rowOff>
    </xdr:to>
    <xdr:sp macro="" textlink="">
      <xdr:nvSpPr>
        <xdr:cNvPr id="51" name="TextBox 50"/>
        <xdr:cNvSpPr txBox="1"/>
      </xdr:nvSpPr>
      <xdr:spPr>
        <a:xfrm>
          <a:off x="3071813" y="3689351"/>
          <a:ext cx="1386418" cy="3468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/>
            <a:t>Total Cost </a:t>
          </a:r>
          <a:r>
            <a:rPr lang="en-US" sz="1600" b="1" baseline="0"/>
            <a:t> </a:t>
          </a:r>
          <a:endParaRPr lang="en-US" sz="1600" b="1"/>
        </a:p>
      </xdr:txBody>
    </xdr:sp>
    <xdr:clientData/>
  </xdr:twoCellAnchor>
  <xdr:twoCellAnchor>
    <xdr:from>
      <xdr:col>1</xdr:col>
      <xdr:colOff>198437</xdr:colOff>
      <xdr:row>8</xdr:row>
      <xdr:rowOff>341312</xdr:rowOff>
    </xdr:from>
    <xdr:to>
      <xdr:col>2</xdr:col>
      <xdr:colOff>382588</xdr:colOff>
      <xdr:row>10</xdr:row>
      <xdr:rowOff>1897</xdr:rowOff>
    </xdr:to>
    <xdr:sp macro="" textlink="">
      <xdr:nvSpPr>
        <xdr:cNvPr id="29" name="TextBox 28"/>
        <xdr:cNvSpPr txBox="1"/>
      </xdr:nvSpPr>
      <xdr:spPr>
        <a:xfrm>
          <a:off x="412750" y="2329656"/>
          <a:ext cx="481807" cy="232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FOR</a:t>
          </a:r>
        </a:p>
      </xdr:txBody>
    </xdr:sp>
    <xdr:clientData/>
  </xdr:twoCellAnchor>
  <xdr:twoCellAnchor>
    <xdr:from>
      <xdr:col>0</xdr:col>
      <xdr:colOff>158751</xdr:colOff>
      <xdr:row>7</xdr:row>
      <xdr:rowOff>30426</xdr:rowOff>
    </xdr:from>
    <xdr:to>
      <xdr:col>3</xdr:col>
      <xdr:colOff>158751</xdr:colOff>
      <xdr:row>7</xdr:row>
      <xdr:rowOff>30426</xdr:rowOff>
    </xdr:to>
    <xdr:cxnSp macro="">
      <xdr:nvCxnSpPr>
        <xdr:cNvPr id="8" name="Straight Connector 7"/>
        <xdr:cNvCxnSpPr/>
      </xdr:nvCxnSpPr>
      <xdr:spPr>
        <a:xfrm>
          <a:off x="158751" y="1828270"/>
          <a:ext cx="111918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309562</xdr:colOff>
      <xdr:row>12</xdr:row>
      <xdr:rowOff>5293</xdr:rowOff>
    </xdr:from>
    <xdr:to>
      <xdr:col>15</xdr:col>
      <xdr:colOff>559594</xdr:colOff>
      <xdr:row>13</xdr:row>
      <xdr:rowOff>111741</xdr:rowOff>
    </xdr:to>
    <xdr:sp macro="" textlink="">
      <xdr:nvSpPr>
        <xdr:cNvPr id="18" name="TextBox 17"/>
        <xdr:cNvSpPr txBox="1"/>
      </xdr:nvSpPr>
      <xdr:spPr>
        <a:xfrm>
          <a:off x="6810375" y="2946137"/>
          <a:ext cx="2809875" cy="2969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5 year Total Cost of Ownership </a:t>
          </a:r>
          <a:r>
            <a:rPr lang="en-US" sz="1100" b="1" u="sng"/>
            <a:t>PER BULB</a:t>
          </a:r>
        </a:p>
      </xdr:txBody>
    </xdr:sp>
    <xdr:clientData/>
  </xdr:twoCellAnchor>
  <xdr:twoCellAnchor>
    <xdr:from>
      <xdr:col>11</xdr:col>
      <xdr:colOff>562240</xdr:colOff>
      <xdr:row>7</xdr:row>
      <xdr:rowOff>64821</xdr:rowOff>
    </xdr:from>
    <xdr:to>
      <xdr:col>15</xdr:col>
      <xdr:colOff>107156</xdr:colOff>
      <xdr:row>8</xdr:row>
      <xdr:rowOff>276488</xdr:rowOff>
    </xdr:to>
    <xdr:sp macro="" textlink="">
      <xdr:nvSpPr>
        <xdr:cNvPr id="22" name="TextBox 21"/>
        <xdr:cNvSpPr txBox="1"/>
      </xdr:nvSpPr>
      <xdr:spPr>
        <a:xfrm>
          <a:off x="7063053" y="1862665"/>
          <a:ext cx="2104759" cy="402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 u="sng"/>
            <a:t>QUICK COMPARE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12</xdr:row>
          <xdr:rowOff>180975</xdr:rowOff>
        </xdr:from>
        <xdr:to>
          <xdr:col>3</xdr:col>
          <xdr:colOff>200025</xdr:colOff>
          <xdr:row>14</xdr:row>
          <xdr:rowOff>47625</xdr:rowOff>
        </xdr:to>
        <xdr:sp macro="" textlink="">
          <xdr:nvSpPr>
            <xdr:cNvPr id="2065" name="Drop Down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11</xdr:row>
      <xdr:rowOff>72759</xdr:rowOff>
    </xdr:from>
    <xdr:to>
      <xdr:col>3</xdr:col>
      <xdr:colOff>463021</xdr:colOff>
      <xdr:row>12</xdr:row>
      <xdr:rowOff>107155</xdr:rowOff>
    </xdr:to>
    <xdr:sp macro="" textlink="">
      <xdr:nvSpPr>
        <xdr:cNvPr id="52" name="TextBox 51"/>
        <xdr:cNvSpPr txBox="1"/>
      </xdr:nvSpPr>
      <xdr:spPr>
        <a:xfrm>
          <a:off x="0" y="2823103"/>
          <a:ext cx="1582209" cy="2248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Choose</a:t>
          </a:r>
          <a:r>
            <a:rPr lang="en-US" sz="1100" baseline="0"/>
            <a:t> your Location</a:t>
          </a:r>
          <a:endParaRPr lang="en-US" sz="1100"/>
        </a:p>
      </xdr:txBody>
    </xdr:sp>
    <xdr:clientData/>
  </xdr:twoCellAnchor>
  <xdr:twoCellAnchor>
    <xdr:from>
      <xdr:col>2</xdr:col>
      <xdr:colOff>35721</xdr:colOff>
      <xdr:row>23</xdr:row>
      <xdr:rowOff>9261</xdr:rowOff>
    </xdr:from>
    <xdr:to>
      <xdr:col>9</xdr:col>
      <xdr:colOff>500063</xdr:colOff>
      <xdr:row>25</xdr:row>
      <xdr:rowOff>95250</xdr:rowOff>
    </xdr:to>
    <xdr:sp macro="" textlink="">
      <xdr:nvSpPr>
        <xdr:cNvPr id="17" name="TextBox 16"/>
        <xdr:cNvSpPr txBox="1"/>
      </xdr:nvSpPr>
      <xdr:spPr>
        <a:xfrm>
          <a:off x="547690" y="4974167"/>
          <a:ext cx="5572123" cy="4074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/>
            <a:t>* Total Cost </a:t>
          </a:r>
          <a:r>
            <a:rPr lang="en-US" sz="1000" b="1" u="sng"/>
            <a:t>includes</a:t>
          </a:r>
          <a:r>
            <a:rPr lang="en-US" sz="1000" b="1"/>
            <a:t> the cost of the bulb(s), energy consumed</a:t>
          </a:r>
          <a:r>
            <a:rPr lang="en-US" sz="1000" b="1" baseline="0"/>
            <a:t> and the cost of the  replacement bulbs</a:t>
          </a:r>
          <a:endParaRPr lang="en-US" sz="1000" b="1"/>
        </a:p>
        <a:p>
          <a:r>
            <a:rPr lang="en-US" sz="1000" b="1"/>
            <a:t>* Total</a:t>
          </a:r>
          <a:r>
            <a:rPr lang="en-US" sz="1000" b="1" baseline="0"/>
            <a:t> Cost </a:t>
          </a:r>
          <a:r>
            <a:rPr lang="en-US" sz="1000" b="1" u="sng" baseline="0"/>
            <a:t>does not </a:t>
          </a:r>
          <a:r>
            <a:rPr lang="en-US" sz="1000" b="1" baseline="0"/>
            <a:t>inlude Labor or Shipping and Handling for replacement bulbs</a:t>
          </a:r>
        </a:p>
      </xdr:txBody>
    </xdr:sp>
    <xdr:clientData/>
  </xdr:twoCellAnchor>
  <xdr:twoCellAnchor>
    <xdr:from>
      <xdr:col>3</xdr:col>
      <xdr:colOff>75405</xdr:colOff>
      <xdr:row>12</xdr:row>
      <xdr:rowOff>17198</xdr:rowOff>
    </xdr:from>
    <xdr:to>
      <xdr:col>3</xdr:col>
      <xdr:colOff>502708</xdr:colOff>
      <xdr:row>13</xdr:row>
      <xdr:rowOff>123031</xdr:rowOff>
    </xdr:to>
    <xdr:sp macro="" textlink="">
      <xdr:nvSpPr>
        <xdr:cNvPr id="20" name="TextBox 19"/>
        <xdr:cNvSpPr txBox="1"/>
      </xdr:nvSpPr>
      <xdr:spPr>
        <a:xfrm>
          <a:off x="1194593" y="2958042"/>
          <a:ext cx="427303" cy="29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**</a:t>
          </a:r>
        </a:p>
      </xdr:txBody>
    </xdr:sp>
    <xdr:clientData/>
  </xdr:twoCellAnchor>
  <xdr:twoCellAnchor>
    <xdr:from>
      <xdr:col>5</xdr:col>
      <xdr:colOff>346605</xdr:colOff>
      <xdr:row>15</xdr:row>
      <xdr:rowOff>85991</xdr:rowOff>
    </xdr:from>
    <xdr:to>
      <xdr:col>6</xdr:col>
      <xdr:colOff>71439</xdr:colOff>
      <xdr:row>17</xdr:row>
      <xdr:rowOff>1324</xdr:rowOff>
    </xdr:to>
    <xdr:sp macro="" textlink="">
      <xdr:nvSpPr>
        <xdr:cNvPr id="55" name="TextBox 54"/>
        <xdr:cNvSpPr txBox="1"/>
      </xdr:nvSpPr>
      <xdr:spPr>
        <a:xfrm>
          <a:off x="2751668" y="3598335"/>
          <a:ext cx="296334" cy="29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*</a:t>
          </a:r>
        </a:p>
      </xdr:txBody>
    </xdr:sp>
    <xdr:clientData/>
  </xdr:twoCellAnchor>
  <xdr:twoCellAnchor>
    <xdr:from>
      <xdr:col>0</xdr:col>
      <xdr:colOff>83339</xdr:colOff>
      <xdr:row>2</xdr:row>
      <xdr:rowOff>59531</xdr:rowOff>
    </xdr:from>
    <xdr:to>
      <xdr:col>3</xdr:col>
      <xdr:colOff>392902</xdr:colOff>
      <xdr:row>3</xdr:row>
      <xdr:rowOff>297655</xdr:rowOff>
    </xdr:to>
    <xdr:grpSp>
      <xdr:nvGrpSpPr>
        <xdr:cNvPr id="12" name="Group 11"/>
        <xdr:cNvGrpSpPr/>
      </xdr:nvGrpSpPr>
      <xdr:grpSpPr>
        <a:xfrm>
          <a:off x="83339" y="452437"/>
          <a:ext cx="1428751" cy="452437"/>
          <a:chOff x="13418344" y="2190750"/>
          <a:chExt cx="1472201" cy="452437"/>
        </a:xfrm>
      </xdr:grpSpPr>
      <xdr:sp macro="" textlink="">
        <xdr:nvSpPr>
          <xdr:cNvPr id="59" name="Rounded Rectangle 58"/>
          <xdr:cNvSpPr/>
        </xdr:nvSpPr>
        <xdr:spPr>
          <a:xfrm>
            <a:off x="13418344" y="2190750"/>
            <a:ext cx="1398589" cy="452437"/>
          </a:xfrm>
          <a:prstGeom prst="roundRect">
            <a:avLst/>
          </a:prstGeom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60" name="TextBox 59"/>
          <xdr:cNvSpPr txBox="1"/>
        </xdr:nvSpPr>
        <xdr:spPr>
          <a:xfrm>
            <a:off x="13452978" y="2238376"/>
            <a:ext cx="1437567" cy="2619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 b="1">
                <a:solidFill>
                  <a:schemeClr val="bg1"/>
                </a:solidFill>
              </a:rPr>
              <a:t>USER</a:t>
            </a:r>
            <a:r>
              <a:rPr lang="en-US" sz="1600" b="1" baseline="0">
                <a:solidFill>
                  <a:schemeClr val="bg1"/>
                </a:solidFill>
              </a:rPr>
              <a:t> INPUTS</a:t>
            </a:r>
            <a:endParaRPr lang="en-US" sz="1600" b="1">
              <a:solidFill>
                <a:schemeClr val="bg1"/>
              </a:solidFill>
            </a:endParaRPr>
          </a:p>
        </xdr:txBody>
      </xdr:sp>
    </xdr:grpSp>
    <xdr:clientData/>
  </xdr:twoCellAnchor>
  <xdr:twoCellAnchor editAs="oneCell">
    <xdr:from>
      <xdr:col>7</xdr:col>
      <xdr:colOff>440532</xdr:colOff>
      <xdr:row>4</xdr:row>
      <xdr:rowOff>83344</xdr:rowOff>
    </xdr:from>
    <xdr:to>
      <xdr:col>9</xdr:col>
      <xdr:colOff>254800</xdr:colOff>
      <xdr:row>11</xdr:row>
      <xdr:rowOff>166687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9188" y="1000125"/>
          <a:ext cx="909643" cy="1916906"/>
        </a:xfrm>
        <a:prstGeom prst="rect">
          <a:avLst/>
        </a:prstGeom>
      </xdr:spPr>
    </xdr:pic>
    <xdr:clientData/>
  </xdr:twoCellAnchor>
  <xdr:twoCellAnchor>
    <xdr:from>
      <xdr:col>3</xdr:col>
      <xdr:colOff>357187</xdr:colOff>
      <xdr:row>17</xdr:row>
      <xdr:rowOff>152400</xdr:rowOff>
    </xdr:from>
    <xdr:to>
      <xdr:col>5</xdr:col>
      <xdr:colOff>559592</xdr:colOff>
      <xdr:row>19</xdr:row>
      <xdr:rowOff>80963</xdr:rowOff>
    </xdr:to>
    <xdr:sp macro="" textlink="'Cost Benefit Data'!I26">
      <xdr:nvSpPr>
        <xdr:cNvPr id="70" name="TextBox 69"/>
        <xdr:cNvSpPr txBox="1"/>
      </xdr:nvSpPr>
      <xdr:spPr>
        <a:xfrm>
          <a:off x="1476375" y="4045744"/>
          <a:ext cx="1488280" cy="3333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E1A1A5AF-100D-4799-AA01-1EC36A4B3424}" type="TxLink">
            <a:rPr lang="en-US" sz="2000" b="1" i="0" u="none" strike="noStrike">
              <a:solidFill>
                <a:schemeClr val="bg1"/>
              </a:solidFill>
              <a:latin typeface="Calibri"/>
            </a:rPr>
            <a:pPr algn="ctr"/>
            <a:t>$1.74</a:t>
          </a:fld>
          <a:endParaRPr lang="en-US" sz="2000" b="1" u="none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357187</xdr:colOff>
      <xdr:row>19</xdr:row>
      <xdr:rowOff>114301</xdr:rowOff>
    </xdr:from>
    <xdr:to>
      <xdr:col>5</xdr:col>
      <xdr:colOff>559592</xdr:colOff>
      <xdr:row>21</xdr:row>
      <xdr:rowOff>126207</xdr:rowOff>
    </xdr:to>
    <xdr:sp macro="" textlink="'Cost Benefit Data'!I25">
      <xdr:nvSpPr>
        <xdr:cNvPr id="71" name="TextBox 70"/>
        <xdr:cNvSpPr txBox="1"/>
      </xdr:nvSpPr>
      <xdr:spPr>
        <a:xfrm>
          <a:off x="1476375" y="4412457"/>
          <a:ext cx="1488280" cy="3333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5F10CAB1-FC6A-4295-A72A-B31A27A5A793}" type="TxLink">
            <a:rPr lang="en-US" sz="2000" b="1" i="0" u="none" strike="noStrike">
              <a:solidFill>
                <a:schemeClr val="bg1"/>
              </a:solidFill>
              <a:latin typeface="Calibri"/>
            </a:rPr>
            <a:pPr algn="ctr"/>
            <a:t>$1.74</a:t>
          </a:fld>
          <a:endParaRPr lang="en-US" sz="2000" b="1" u="none"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200021</xdr:colOff>
      <xdr:row>4</xdr:row>
      <xdr:rowOff>4763</xdr:rowOff>
    </xdr:from>
    <xdr:to>
      <xdr:col>11</xdr:col>
      <xdr:colOff>1131090</xdr:colOff>
      <xdr:row>5</xdr:row>
      <xdr:rowOff>183356</xdr:rowOff>
    </xdr:to>
    <xdr:sp macro="" textlink="'Cost Benefit Data'!E7">
      <xdr:nvSpPr>
        <xdr:cNvPr id="72" name="TextBox 71"/>
        <xdr:cNvSpPr txBox="1"/>
      </xdr:nvSpPr>
      <xdr:spPr>
        <a:xfrm>
          <a:off x="6498427" y="921544"/>
          <a:ext cx="1133476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52583BDA-FA22-4CCF-87C9-101DA19CE351}" type="TxLink">
            <a:rPr lang="en-US" sz="1600" b="1" i="0" u="none" strike="noStrike">
              <a:solidFill>
                <a:schemeClr val="bg1"/>
              </a:solidFill>
              <a:latin typeface="Calibri"/>
            </a:rPr>
            <a:pPr algn="ctr"/>
            <a:t>4.5</a:t>
          </a:fld>
          <a:endParaRPr lang="en-US" sz="1600" b="1" u="none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57149</xdr:colOff>
      <xdr:row>15</xdr:row>
      <xdr:rowOff>116680</xdr:rowOff>
    </xdr:from>
    <xdr:to>
      <xdr:col>9</xdr:col>
      <xdr:colOff>509586</xdr:colOff>
      <xdr:row>22</xdr:row>
      <xdr:rowOff>11907</xdr:rowOff>
    </xdr:to>
    <xdr:sp macro="" textlink="">
      <xdr:nvSpPr>
        <xdr:cNvPr id="75" name="Rectangle 74"/>
        <xdr:cNvSpPr/>
      </xdr:nvSpPr>
      <xdr:spPr>
        <a:xfrm>
          <a:off x="4581524" y="3629024"/>
          <a:ext cx="1547812" cy="1276352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69056</xdr:colOff>
      <xdr:row>15</xdr:row>
      <xdr:rowOff>164305</xdr:rowOff>
    </xdr:from>
    <xdr:to>
      <xdr:col>9</xdr:col>
      <xdr:colOff>473867</xdr:colOff>
      <xdr:row>17</xdr:row>
      <xdr:rowOff>116680</xdr:rowOff>
    </xdr:to>
    <xdr:sp macro="" textlink="'Cost Benefit Data'!L32">
      <xdr:nvSpPr>
        <xdr:cNvPr id="76" name="TextBox 75"/>
        <xdr:cNvSpPr txBox="1"/>
      </xdr:nvSpPr>
      <xdr:spPr>
        <a:xfrm>
          <a:off x="4593431" y="3676649"/>
          <a:ext cx="1500186" cy="3333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97E71079-3F64-4359-890E-D1C77A4B34B9}" type="TxLink">
            <a:rPr lang="en-US" sz="2000" b="1" i="0" u="none" strike="noStrike">
              <a:solidFill>
                <a:schemeClr val="bg1"/>
              </a:solidFill>
              <a:latin typeface="Calibri"/>
            </a:rPr>
            <a:pPr algn="ctr"/>
            <a:t>$21.43</a:t>
          </a:fld>
          <a:endParaRPr lang="en-US" sz="2000" b="1" u="none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80962</xdr:colOff>
      <xdr:row>17</xdr:row>
      <xdr:rowOff>152400</xdr:rowOff>
    </xdr:from>
    <xdr:to>
      <xdr:col>9</xdr:col>
      <xdr:colOff>473867</xdr:colOff>
      <xdr:row>19</xdr:row>
      <xdr:rowOff>80963</xdr:rowOff>
    </xdr:to>
    <xdr:sp macro="" textlink="'Cost Benefit Data'!J26">
      <xdr:nvSpPr>
        <xdr:cNvPr id="77" name="TextBox 76"/>
        <xdr:cNvSpPr txBox="1"/>
      </xdr:nvSpPr>
      <xdr:spPr>
        <a:xfrm>
          <a:off x="4605337" y="4045744"/>
          <a:ext cx="1488280" cy="3333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91FC531D-C360-4923-8E4A-D15DC7F22712}" type="TxLink">
            <a:rPr lang="en-US" sz="2000" b="1" i="0" u="none" strike="noStrike">
              <a:solidFill>
                <a:schemeClr val="bg1"/>
              </a:solidFill>
              <a:latin typeface="Calibri"/>
            </a:rPr>
            <a:pPr algn="ctr"/>
            <a:t>$15.43</a:t>
          </a:fld>
          <a:endParaRPr lang="en-US" sz="2000" b="1" u="none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90487</xdr:colOff>
      <xdr:row>19</xdr:row>
      <xdr:rowOff>114301</xdr:rowOff>
    </xdr:from>
    <xdr:to>
      <xdr:col>9</xdr:col>
      <xdr:colOff>483392</xdr:colOff>
      <xdr:row>21</xdr:row>
      <xdr:rowOff>126207</xdr:rowOff>
    </xdr:to>
    <xdr:sp macro="" textlink="'Cost Benefit Data'!J25">
      <xdr:nvSpPr>
        <xdr:cNvPr id="78" name="TextBox 77"/>
        <xdr:cNvSpPr txBox="1"/>
      </xdr:nvSpPr>
      <xdr:spPr>
        <a:xfrm>
          <a:off x="4614862" y="4412457"/>
          <a:ext cx="1488280" cy="3333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B9F2AFEA-6C2F-405E-AFA8-223AB46ACDEA}" type="TxLink">
            <a:rPr lang="en-US" sz="2000" b="1" i="0" u="none" strike="noStrike">
              <a:solidFill>
                <a:schemeClr val="bg1"/>
              </a:solidFill>
              <a:latin typeface="Calibri"/>
            </a:rPr>
            <a:pPr algn="ctr"/>
            <a:t>$15.43</a:t>
          </a:fld>
          <a:endParaRPr lang="en-US" sz="2000" b="1" u="none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247650</xdr:colOff>
      <xdr:row>15</xdr:row>
      <xdr:rowOff>116683</xdr:rowOff>
    </xdr:from>
    <xdr:to>
      <xdr:col>9</xdr:col>
      <xdr:colOff>513557</xdr:colOff>
      <xdr:row>17</xdr:row>
      <xdr:rowOff>32016</xdr:rowOff>
    </xdr:to>
    <xdr:sp macro="" textlink="">
      <xdr:nvSpPr>
        <xdr:cNvPr id="56" name="TextBox 55"/>
        <xdr:cNvSpPr txBox="1"/>
      </xdr:nvSpPr>
      <xdr:spPr>
        <a:xfrm>
          <a:off x="5867400" y="3629027"/>
          <a:ext cx="265907" cy="29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*</a:t>
          </a:r>
        </a:p>
      </xdr:txBody>
    </xdr:sp>
    <xdr:clientData/>
  </xdr:twoCellAnchor>
  <xdr:twoCellAnchor>
    <xdr:from>
      <xdr:col>10</xdr:col>
      <xdr:colOff>107156</xdr:colOff>
      <xdr:row>8</xdr:row>
      <xdr:rowOff>273844</xdr:rowOff>
    </xdr:from>
    <xdr:to>
      <xdr:col>16</xdr:col>
      <xdr:colOff>102782</xdr:colOff>
      <xdr:row>11</xdr:row>
      <xdr:rowOff>142875</xdr:rowOff>
    </xdr:to>
    <xdr:sp macro="" textlink="'Cost Benefit Data'!H36">
      <xdr:nvSpPr>
        <xdr:cNvPr id="31" name="TextBox 30"/>
        <xdr:cNvSpPr txBox="1"/>
      </xdr:nvSpPr>
      <xdr:spPr>
        <a:xfrm>
          <a:off x="6405562" y="2262188"/>
          <a:ext cx="3365095" cy="6310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C49027AB-304E-4DB1-A372-84C3AA5EA356}" type="TxLink">
            <a:rPr lang="en-US" sz="1600" b="1" i="0" u="none" strike="noStrike">
              <a:solidFill>
                <a:srgbClr val="000000"/>
              </a:solidFill>
              <a:latin typeface="Calibri"/>
            </a:rPr>
            <a:pPr algn="ctr"/>
            <a:t>Spend $28 more using Chef LED bulbs vs. incandescent</a:t>
          </a:fld>
          <a:endParaRPr lang="en-US" sz="1600" b="1"/>
        </a:p>
      </xdr:txBody>
    </xdr:sp>
    <xdr:clientData/>
  </xdr:twoCellAnchor>
  <xdr:twoCellAnchor>
    <xdr:from>
      <xdr:col>11</xdr:col>
      <xdr:colOff>547952</xdr:colOff>
      <xdr:row>1</xdr:row>
      <xdr:rowOff>62440</xdr:rowOff>
    </xdr:from>
    <xdr:to>
      <xdr:col>15</xdr:col>
      <xdr:colOff>226219</xdr:colOff>
      <xdr:row>3</xdr:row>
      <xdr:rowOff>178857</xdr:rowOff>
    </xdr:to>
    <xdr:sp macro="" textlink="">
      <xdr:nvSpPr>
        <xdr:cNvPr id="93" name="TextBox 92"/>
        <xdr:cNvSpPr txBox="1"/>
      </xdr:nvSpPr>
      <xdr:spPr>
        <a:xfrm>
          <a:off x="7048765" y="383909"/>
          <a:ext cx="2238110" cy="402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PRODUCT DETAILS</a:t>
          </a:r>
        </a:p>
      </xdr:txBody>
    </xdr:sp>
    <xdr:clientData/>
  </xdr:twoCellAnchor>
  <xdr:twoCellAnchor>
    <xdr:from>
      <xdr:col>9</xdr:col>
      <xdr:colOff>666746</xdr:colOff>
      <xdr:row>3</xdr:row>
      <xdr:rowOff>76199</xdr:rowOff>
    </xdr:from>
    <xdr:to>
      <xdr:col>12</xdr:col>
      <xdr:colOff>140490</xdr:colOff>
      <xdr:row>4</xdr:row>
      <xdr:rowOff>47625</xdr:rowOff>
    </xdr:to>
    <xdr:sp macro="" textlink="">
      <xdr:nvSpPr>
        <xdr:cNvPr id="94" name="TextBox 93"/>
        <xdr:cNvSpPr txBox="1"/>
      </xdr:nvSpPr>
      <xdr:spPr>
        <a:xfrm>
          <a:off x="6286496" y="683418"/>
          <a:ext cx="1533525" cy="280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aseline="0"/>
            <a:t>CHEF LED</a:t>
          </a:r>
          <a:endParaRPr lang="en-US" sz="1200"/>
        </a:p>
      </xdr:txBody>
    </xdr:sp>
    <xdr:clientData/>
  </xdr:twoCellAnchor>
  <xdr:twoCellAnchor>
    <xdr:from>
      <xdr:col>13</xdr:col>
      <xdr:colOff>511968</xdr:colOff>
      <xdr:row>3</xdr:row>
      <xdr:rowOff>90484</xdr:rowOff>
    </xdr:from>
    <xdr:to>
      <xdr:col>16</xdr:col>
      <xdr:colOff>226216</xdr:colOff>
      <xdr:row>4</xdr:row>
      <xdr:rowOff>59532</xdr:rowOff>
    </xdr:to>
    <xdr:sp macro="" textlink="">
      <xdr:nvSpPr>
        <xdr:cNvPr id="95" name="TextBox 94"/>
        <xdr:cNvSpPr txBox="1"/>
      </xdr:nvSpPr>
      <xdr:spPr>
        <a:xfrm>
          <a:off x="8358187" y="697703"/>
          <a:ext cx="1535904" cy="278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Hatco</a:t>
          </a:r>
          <a:r>
            <a:rPr lang="en-US" sz="1200" baseline="0"/>
            <a:t> Incandescent </a:t>
          </a:r>
          <a:endParaRPr lang="en-US" sz="1200"/>
        </a:p>
      </xdr:txBody>
    </xdr:sp>
    <xdr:clientData/>
  </xdr:twoCellAnchor>
  <xdr:twoCellAnchor>
    <xdr:from>
      <xdr:col>11</xdr:col>
      <xdr:colOff>1004887</xdr:colOff>
      <xdr:row>5</xdr:row>
      <xdr:rowOff>169068</xdr:rowOff>
    </xdr:from>
    <xdr:to>
      <xdr:col>14</xdr:col>
      <xdr:colOff>385762</xdr:colOff>
      <xdr:row>6</xdr:row>
      <xdr:rowOff>66675</xdr:rowOff>
    </xdr:to>
    <xdr:sp macro="" textlink="">
      <xdr:nvSpPr>
        <xdr:cNvPr id="96" name="TextBox 95"/>
        <xdr:cNvSpPr txBox="1"/>
      </xdr:nvSpPr>
      <xdr:spPr>
        <a:xfrm>
          <a:off x="7505700" y="1240631"/>
          <a:ext cx="1333500" cy="2428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baseline="0"/>
            <a:t>Lifetime ( in hours)</a:t>
          </a:r>
          <a:endParaRPr lang="en-US" sz="1100" b="1"/>
        </a:p>
      </xdr:txBody>
    </xdr:sp>
    <xdr:clientData/>
  </xdr:twoCellAnchor>
  <xdr:twoCellAnchor>
    <xdr:from>
      <xdr:col>11</xdr:col>
      <xdr:colOff>1104899</xdr:colOff>
      <xdr:row>6</xdr:row>
      <xdr:rowOff>93928</xdr:rowOff>
    </xdr:from>
    <xdr:to>
      <xdr:col>14</xdr:col>
      <xdr:colOff>62441</xdr:colOff>
      <xdr:row>6</xdr:row>
      <xdr:rowOff>378620</xdr:rowOff>
    </xdr:to>
    <xdr:sp macro="" textlink="">
      <xdr:nvSpPr>
        <xdr:cNvPr id="97" name="TextBox 96"/>
        <xdr:cNvSpPr txBox="1"/>
      </xdr:nvSpPr>
      <xdr:spPr>
        <a:xfrm>
          <a:off x="7605712" y="1510772"/>
          <a:ext cx="910167" cy="2846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baseline="0"/>
            <a:t>Cost of Bulb</a:t>
          </a:r>
          <a:endParaRPr lang="en-US" sz="1100" b="1"/>
        </a:p>
      </xdr:txBody>
    </xdr:sp>
    <xdr:clientData/>
  </xdr:twoCellAnchor>
  <xdr:twoCellAnchor>
    <xdr:from>
      <xdr:col>11</xdr:col>
      <xdr:colOff>4758</xdr:colOff>
      <xdr:row>5</xdr:row>
      <xdr:rowOff>95251</xdr:rowOff>
    </xdr:from>
    <xdr:to>
      <xdr:col>11</xdr:col>
      <xdr:colOff>1095371</xdr:colOff>
      <xdr:row>6</xdr:row>
      <xdr:rowOff>83345</xdr:rowOff>
    </xdr:to>
    <xdr:sp macro="" textlink="'Cost Benefit Data'!E6">
      <xdr:nvSpPr>
        <xdr:cNvPr id="98" name="TextBox 97"/>
        <xdr:cNvSpPr txBox="1"/>
      </xdr:nvSpPr>
      <xdr:spPr>
        <a:xfrm>
          <a:off x="6505571" y="1166814"/>
          <a:ext cx="1090613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7F3DA3B1-630E-4FD3-8E51-2353CA8DB0F8}" type="TxLink">
            <a:rPr lang="en-US" sz="1600" b="1" i="0" u="none" strike="noStrike">
              <a:solidFill>
                <a:schemeClr val="bg1"/>
              </a:solidFill>
              <a:latin typeface="Calibri"/>
            </a:rPr>
            <a:pPr algn="ctr"/>
            <a:t> 25,000 </a:t>
          </a:fld>
          <a:endParaRPr lang="en-US" sz="1600" b="1" u="none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2376</xdr:colOff>
      <xdr:row>6</xdr:row>
      <xdr:rowOff>80963</xdr:rowOff>
    </xdr:from>
    <xdr:to>
      <xdr:col>11</xdr:col>
      <xdr:colOff>1119183</xdr:colOff>
      <xdr:row>7</xdr:row>
      <xdr:rowOff>33338</xdr:rowOff>
    </xdr:to>
    <xdr:sp macro="" textlink="'Bulb Info'!D2">
      <xdr:nvSpPr>
        <xdr:cNvPr id="99" name="TextBox 98"/>
        <xdr:cNvSpPr txBox="1"/>
      </xdr:nvSpPr>
      <xdr:spPr>
        <a:xfrm>
          <a:off x="6503189" y="1497807"/>
          <a:ext cx="1116807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618DF02A-E26F-47EA-90AF-62FF85756301}" type="TxLink">
            <a:rPr lang="en-US" sz="1600" b="1" i="0" u="none" strike="noStrike">
              <a:solidFill>
                <a:schemeClr val="bg1"/>
              </a:solidFill>
              <a:latin typeface="Calibri"/>
            </a:rPr>
            <a:pPr algn="ctr"/>
            <a:t>$47.50 </a:t>
          </a:fld>
          <a:endParaRPr lang="en-US" sz="1600" b="1" u="none">
            <a:solidFill>
              <a:schemeClr val="bg1"/>
            </a:solidFill>
          </a:endParaRPr>
        </a:p>
      </xdr:txBody>
    </xdr:sp>
    <xdr:clientData/>
  </xdr:twoCellAnchor>
  <xdr:twoCellAnchor>
    <xdr:from>
      <xdr:col>14</xdr:col>
      <xdr:colOff>180972</xdr:colOff>
      <xdr:row>4</xdr:row>
      <xdr:rowOff>26196</xdr:rowOff>
    </xdr:from>
    <xdr:to>
      <xdr:col>15</xdr:col>
      <xdr:colOff>380999</xdr:colOff>
      <xdr:row>5</xdr:row>
      <xdr:rowOff>204789</xdr:rowOff>
    </xdr:to>
    <xdr:sp macro="" textlink="'Cost Benefit Data'!C7">
      <xdr:nvSpPr>
        <xdr:cNvPr id="100" name="TextBox 99"/>
        <xdr:cNvSpPr txBox="1"/>
      </xdr:nvSpPr>
      <xdr:spPr>
        <a:xfrm>
          <a:off x="8634410" y="942977"/>
          <a:ext cx="80724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006E1418-2CFD-4E5B-AE52-C07CA19356EC}" type="TxLink">
            <a:rPr lang="en-US" sz="1600" b="1" i="0" u="none" strike="noStrike">
              <a:solidFill>
                <a:schemeClr val="bg1"/>
              </a:solidFill>
              <a:latin typeface="Calibri"/>
            </a:rPr>
            <a:pPr algn="ctr"/>
            <a:t> 40 </a:t>
          </a:fld>
          <a:endParaRPr lang="en-US" sz="1600" b="1" u="none">
            <a:solidFill>
              <a:schemeClr val="bg1"/>
            </a:solidFill>
          </a:endParaRPr>
        </a:p>
      </xdr:txBody>
    </xdr:sp>
    <xdr:clientData/>
  </xdr:twoCellAnchor>
  <xdr:twoCellAnchor>
    <xdr:from>
      <xdr:col>14</xdr:col>
      <xdr:colOff>226216</xdr:colOff>
      <xdr:row>5</xdr:row>
      <xdr:rowOff>107155</xdr:rowOff>
    </xdr:from>
    <xdr:to>
      <xdr:col>15</xdr:col>
      <xdr:colOff>404812</xdr:colOff>
      <xdr:row>6</xdr:row>
      <xdr:rowOff>95249</xdr:rowOff>
    </xdr:to>
    <xdr:sp macro="" textlink="'Cost Benefit Data'!C6">
      <xdr:nvSpPr>
        <xdr:cNvPr id="101" name="TextBox 100"/>
        <xdr:cNvSpPr txBox="1"/>
      </xdr:nvSpPr>
      <xdr:spPr>
        <a:xfrm>
          <a:off x="8679654" y="1178718"/>
          <a:ext cx="785814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6FBAD945-B40F-4FEC-8710-177009EF93C8}" type="TxLink">
            <a:rPr lang="en-US" sz="1600" b="1" i="0" u="none" strike="noStrike">
              <a:solidFill>
                <a:schemeClr val="bg1"/>
              </a:solidFill>
              <a:latin typeface="Calibri"/>
            </a:rPr>
            <a:pPr algn="ctr"/>
            <a:t> 3,000 </a:t>
          </a:fld>
          <a:endParaRPr lang="en-US" sz="1600" b="1" u="none">
            <a:solidFill>
              <a:schemeClr val="bg1"/>
            </a:solidFill>
          </a:endParaRPr>
        </a:p>
      </xdr:txBody>
    </xdr:sp>
    <xdr:clientData/>
  </xdr:twoCellAnchor>
  <xdr:twoCellAnchor>
    <xdr:from>
      <xdr:col>14</xdr:col>
      <xdr:colOff>309558</xdr:colOff>
      <xdr:row>6</xdr:row>
      <xdr:rowOff>47624</xdr:rowOff>
    </xdr:from>
    <xdr:to>
      <xdr:col>15</xdr:col>
      <xdr:colOff>297654</xdr:colOff>
      <xdr:row>6</xdr:row>
      <xdr:rowOff>380999</xdr:rowOff>
    </xdr:to>
    <xdr:sp macro="" textlink="'Bulb Info'!B2">
      <xdr:nvSpPr>
        <xdr:cNvPr id="102" name="TextBox 101"/>
        <xdr:cNvSpPr txBox="1"/>
      </xdr:nvSpPr>
      <xdr:spPr>
        <a:xfrm>
          <a:off x="8762996" y="1464468"/>
          <a:ext cx="595314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5E04FCDC-F956-4E08-AB3D-AB73AED5BEB3}" type="TxLink">
            <a:rPr lang="en-US" sz="1600" b="1" i="0" u="none" strike="noStrike">
              <a:solidFill>
                <a:schemeClr val="bg1"/>
              </a:solidFill>
              <a:latin typeface="Calibri"/>
            </a:rPr>
            <a:pPr algn="ctr"/>
            <a:t>$3 </a:t>
          </a:fld>
          <a:endParaRPr lang="en-US" sz="1600" b="1" u="none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92871</xdr:colOff>
      <xdr:row>15</xdr:row>
      <xdr:rowOff>66409</xdr:rowOff>
    </xdr:from>
    <xdr:to>
      <xdr:col>3</xdr:col>
      <xdr:colOff>202406</xdr:colOff>
      <xdr:row>17</xdr:row>
      <xdr:rowOff>250031</xdr:rowOff>
    </xdr:to>
    <xdr:sp macro="" textlink="">
      <xdr:nvSpPr>
        <xdr:cNvPr id="109" name="TextBox 108"/>
        <xdr:cNvSpPr txBox="1"/>
      </xdr:nvSpPr>
      <xdr:spPr>
        <a:xfrm>
          <a:off x="92871" y="3578753"/>
          <a:ext cx="1228723" cy="5646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 baseline="0"/>
            <a:t>** State KWH rates were taken from energystar.gov</a:t>
          </a:r>
          <a:endParaRPr lang="en-US" sz="1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18</xdr:col>
      <xdr:colOff>17318</xdr:colOff>
      <xdr:row>14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581025</xdr:colOff>
          <xdr:row>5</xdr:row>
          <xdr:rowOff>0</xdr:rowOff>
        </xdr:from>
        <xdr:to>
          <xdr:col>20</xdr:col>
          <xdr:colOff>428625</xdr:colOff>
          <xdr:row>5</xdr:row>
          <xdr:rowOff>180975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5</xdr:row>
          <xdr:rowOff>0</xdr:rowOff>
        </xdr:from>
        <xdr:to>
          <xdr:col>22</xdr:col>
          <xdr:colOff>85725</xdr:colOff>
          <xdr:row>6</xdr:row>
          <xdr:rowOff>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6</xdr:row>
          <xdr:rowOff>28575</xdr:rowOff>
        </xdr:from>
        <xdr:to>
          <xdr:col>20</xdr:col>
          <xdr:colOff>447675</xdr:colOff>
          <xdr:row>7</xdr:row>
          <xdr:rowOff>28575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323850</xdr:colOff>
          <xdr:row>6</xdr:row>
          <xdr:rowOff>28575</xdr:rowOff>
        </xdr:from>
        <xdr:to>
          <xdr:col>22</xdr:col>
          <xdr:colOff>466725</xdr:colOff>
          <xdr:row>7</xdr:row>
          <xdr:rowOff>28575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123824</xdr:colOff>
      <xdr:row>3</xdr:row>
      <xdr:rowOff>0</xdr:rowOff>
    </xdr:from>
    <xdr:to>
      <xdr:col>22</xdr:col>
      <xdr:colOff>609599</xdr:colOff>
      <xdr:row>14</xdr:row>
      <xdr:rowOff>0</xdr:rowOff>
    </xdr:to>
    <xdr:sp macro="" textlink="">
      <xdr:nvSpPr>
        <xdr:cNvPr id="6" name="Rectangle 5"/>
        <xdr:cNvSpPr/>
      </xdr:nvSpPr>
      <xdr:spPr>
        <a:xfrm>
          <a:off x="11410949" y="1314450"/>
          <a:ext cx="2695575" cy="2190750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63"/>
  <sheetViews>
    <sheetView showGridLines="0" tabSelected="1" zoomScale="80" zoomScaleNormal="80" workbookViewId="0">
      <selection activeCell="AE18" sqref="AE18"/>
    </sheetView>
  </sheetViews>
  <sheetFormatPr defaultRowHeight="15" x14ac:dyDescent="0.25"/>
  <cols>
    <col min="1" max="1" width="3.140625" customWidth="1"/>
    <col min="2" max="2" width="4.42578125" customWidth="1"/>
    <col min="3" max="3" width="9.140625" customWidth="1"/>
    <col min="5" max="5" width="10.140625" customWidth="1"/>
    <col min="6" max="6" width="8.5703125" customWidth="1"/>
    <col min="7" max="7" width="23.28515625" customWidth="1"/>
    <col min="8" max="8" width="7.28515625" customWidth="1"/>
    <col min="10" max="10" width="10.140625" customWidth="1"/>
    <col min="11" max="11" width="3" customWidth="1"/>
    <col min="12" max="12" width="17.7109375" customWidth="1"/>
    <col min="13" max="13" width="2.42578125" customWidth="1"/>
    <col min="17" max="17" width="6.140625" customWidth="1"/>
    <col min="19" max="19" width="6.140625" customWidth="1"/>
    <col min="20" max="20" width="6.5703125" customWidth="1"/>
    <col min="21" max="22" width="5.7109375" customWidth="1"/>
    <col min="23" max="23" width="6.42578125" customWidth="1"/>
    <col min="24" max="25" width="6.140625" customWidth="1"/>
    <col min="26" max="26" width="4.85546875" customWidth="1"/>
    <col min="27" max="27" width="5.7109375" customWidth="1"/>
    <col min="28" max="28" width="5.140625" customWidth="1"/>
  </cols>
  <sheetData>
    <row r="1" spans="1:25" ht="25.5" customHeight="1" x14ac:dyDescent="0.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2"/>
      <c r="Q1" s="2"/>
      <c r="R1" s="2"/>
      <c r="S1" s="2"/>
      <c r="T1" s="2"/>
    </row>
    <row r="2" spans="1:25" ht="5.25" customHeight="1" x14ac:dyDescent="0.25"/>
    <row r="3" spans="1:25" ht="16.5" customHeight="1" x14ac:dyDescent="0.25">
      <c r="A3" s="4"/>
      <c r="B3" s="4"/>
      <c r="C3" s="4"/>
      <c r="D3" s="5"/>
      <c r="E3" s="5"/>
      <c r="F3" s="4"/>
    </row>
    <row r="4" spans="1:25" ht="24.75" customHeight="1" x14ac:dyDescent="0.25">
      <c r="A4" s="4"/>
      <c r="B4" s="4"/>
      <c r="C4" s="4"/>
      <c r="D4" s="4"/>
      <c r="E4" s="4"/>
      <c r="F4" s="4"/>
      <c r="L4" s="11"/>
      <c r="M4" s="12"/>
      <c r="N4" s="12"/>
      <c r="O4" s="12"/>
      <c r="P4" s="12"/>
      <c r="Q4" s="12"/>
      <c r="U4" s="17"/>
      <c r="V4" s="18"/>
      <c r="W4" s="18"/>
      <c r="X4" s="18"/>
      <c r="Y4" s="18"/>
    </row>
    <row r="5" spans="1:25" ht="12" customHeight="1" x14ac:dyDescent="0.25">
      <c r="A5" s="4"/>
      <c r="B5" s="4"/>
      <c r="C5" s="4"/>
      <c r="D5" s="4"/>
      <c r="E5" s="4"/>
      <c r="F5" s="4"/>
    </row>
    <row r="6" spans="1:25" ht="27" customHeight="1" x14ac:dyDescent="0.25"/>
    <row r="7" spans="1:25" ht="30" customHeight="1" x14ac:dyDescent="0.4">
      <c r="A7" s="8"/>
      <c r="B7" s="8"/>
      <c r="C7" s="8"/>
      <c r="D7" s="8"/>
      <c r="E7" s="8"/>
      <c r="F7" s="8"/>
    </row>
    <row r="8" spans="1:25" x14ac:dyDescent="0.25">
      <c r="A8" s="4"/>
      <c r="B8" s="4"/>
      <c r="C8" s="4"/>
      <c r="D8" s="4"/>
      <c r="E8" s="4"/>
      <c r="F8" s="4"/>
    </row>
    <row r="9" spans="1:25" ht="30" customHeight="1" x14ac:dyDescent="0.45">
      <c r="A9" s="4"/>
      <c r="B9" s="4"/>
      <c r="C9" s="4"/>
      <c r="D9" s="4"/>
      <c r="E9" s="4"/>
      <c r="F9" s="4"/>
      <c r="G9" s="111">
        <f>'Cost Benefit Data'!K25</f>
        <v>13.696077499999999</v>
      </c>
      <c r="L9" s="111"/>
    </row>
    <row r="10" spans="1:25" x14ac:dyDescent="0.25">
      <c r="A10" s="4"/>
      <c r="B10" s="4"/>
      <c r="C10" s="4"/>
      <c r="D10" s="4"/>
      <c r="E10" s="4"/>
      <c r="F10" s="4"/>
    </row>
    <row r="11" spans="1:25" x14ac:dyDescent="0.25">
      <c r="A11" s="4"/>
      <c r="B11" s="4"/>
      <c r="C11" s="4"/>
      <c r="D11" s="4"/>
      <c r="E11" s="4"/>
      <c r="F11" s="4"/>
    </row>
    <row r="12" spans="1:25" x14ac:dyDescent="0.25">
      <c r="A12" s="4"/>
      <c r="B12" s="4"/>
      <c r="C12" s="4"/>
      <c r="D12" s="4"/>
      <c r="E12" s="4"/>
      <c r="F12" s="4"/>
    </row>
    <row r="13" spans="1:25" x14ac:dyDescent="0.25">
      <c r="A13" s="4"/>
      <c r="B13" s="4"/>
      <c r="C13" s="4"/>
      <c r="D13" s="4"/>
      <c r="E13" s="4"/>
      <c r="F13" s="4"/>
    </row>
    <row r="14" spans="1:25" x14ac:dyDescent="0.25">
      <c r="A14" s="4"/>
      <c r="B14" s="4"/>
      <c r="C14" s="4"/>
      <c r="D14" s="4"/>
      <c r="E14" s="4"/>
      <c r="F14" s="4"/>
    </row>
    <row r="15" spans="1:25" x14ac:dyDescent="0.25">
      <c r="A15" s="4"/>
      <c r="B15" s="4"/>
      <c r="C15" s="4"/>
      <c r="D15" s="4"/>
      <c r="E15" s="4"/>
      <c r="F15" s="4"/>
    </row>
    <row r="16" spans="1:25" x14ac:dyDescent="0.25">
      <c r="A16" s="4"/>
      <c r="B16" s="4"/>
      <c r="C16" s="4"/>
      <c r="D16" s="4"/>
      <c r="E16" s="4"/>
      <c r="F16" s="4"/>
    </row>
    <row r="17" spans="1:26" x14ac:dyDescent="0.25">
      <c r="A17" s="4"/>
      <c r="B17" s="4"/>
      <c r="C17" s="4"/>
      <c r="D17" s="4"/>
      <c r="E17" s="4"/>
      <c r="F17" s="4"/>
    </row>
    <row r="18" spans="1:26" ht="26.25" x14ac:dyDescent="0.4">
      <c r="A18" s="4"/>
      <c r="B18" s="4"/>
      <c r="C18" s="9"/>
      <c r="D18" s="116"/>
      <c r="E18" s="116"/>
      <c r="F18" s="116"/>
      <c r="H18" s="28"/>
      <c r="I18" s="28"/>
      <c r="J18" s="28"/>
      <c r="K18" s="1"/>
      <c r="M18" s="16"/>
      <c r="N18" s="116"/>
      <c r="O18" s="116"/>
      <c r="P18" s="116"/>
      <c r="Q18" s="20"/>
      <c r="Y18" s="115"/>
      <c r="Z18" s="115"/>
    </row>
    <row r="19" spans="1:26" ht="6" customHeight="1" x14ac:dyDescent="0.25">
      <c r="A19" s="4"/>
      <c r="B19" s="4"/>
      <c r="C19" s="9"/>
      <c r="D19" s="26"/>
      <c r="E19" s="26"/>
      <c r="F19" s="26"/>
      <c r="H19" s="26"/>
      <c r="I19" s="26"/>
      <c r="J19" s="26"/>
      <c r="K19" s="1"/>
      <c r="N19" s="27"/>
      <c r="O19" s="27"/>
      <c r="P19" s="27"/>
    </row>
    <row r="20" spans="1:26" ht="20.25" customHeight="1" x14ac:dyDescent="0.4">
      <c r="A20" s="4"/>
      <c r="B20" s="4"/>
      <c r="C20" s="9"/>
      <c r="D20" s="116"/>
      <c r="E20" s="116"/>
      <c r="F20" s="116"/>
      <c r="H20" s="28"/>
      <c r="I20" s="28"/>
      <c r="J20" s="28"/>
      <c r="K20" s="1"/>
      <c r="L20" s="13"/>
      <c r="M20" s="14"/>
      <c r="N20" s="116"/>
      <c r="O20" s="116"/>
      <c r="P20" s="116"/>
      <c r="Q20" s="20"/>
      <c r="R20" s="31"/>
      <c r="X20" s="13"/>
      <c r="Y20" s="14"/>
      <c r="Z20" s="14"/>
    </row>
    <row r="21" spans="1:26" ht="4.5" customHeight="1" x14ac:dyDescent="0.25">
      <c r="A21" s="4"/>
      <c r="B21" s="4"/>
      <c r="C21" s="9"/>
      <c r="D21" s="26"/>
      <c r="E21" s="26"/>
      <c r="F21" s="26"/>
      <c r="H21" s="26"/>
      <c r="I21" s="26"/>
      <c r="J21" s="26"/>
      <c r="K21" s="1"/>
      <c r="L21" s="14"/>
      <c r="M21" s="14"/>
      <c r="N21" s="27"/>
      <c r="O21" s="27"/>
      <c r="P21" s="27"/>
      <c r="Q21" s="14"/>
      <c r="R21" s="19"/>
      <c r="X21" s="14"/>
      <c r="Y21" s="14"/>
      <c r="Z21" s="14"/>
    </row>
    <row r="22" spans="1:26" ht="21.75" customHeight="1" x14ac:dyDescent="0.4">
      <c r="A22" s="4"/>
      <c r="B22" s="4"/>
      <c r="C22" s="9"/>
      <c r="D22" s="116"/>
      <c r="E22" s="116"/>
      <c r="F22" s="116"/>
      <c r="H22" s="28"/>
      <c r="I22" s="28"/>
      <c r="J22" s="28"/>
      <c r="K22" s="1"/>
      <c r="L22" s="15"/>
      <c r="M22" s="14"/>
      <c r="N22" s="116"/>
      <c r="O22" s="116"/>
      <c r="P22" s="116"/>
      <c r="Q22" s="20"/>
      <c r="R22" s="32"/>
      <c r="X22" s="15"/>
      <c r="Y22" s="14"/>
      <c r="Z22" s="14"/>
    </row>
    <row r="23" spans="1:26" ht="5.25" customHeight="1" x14ac:dyDescent="0.25">
      <c r="A23" s="4"/>
      <c r="B23" s="4"/>
      <c r="C23" s="9"/>
      <c r="D23" s="27"/>
      <c r="E23" s="27"/>
      <c r="F23" s="27"/>
      <c r="H23" s="27"/>
      <c r="I23" s="27"/>
      <c r="J23" s="27"/>
      <c r="K23" s="1"/>
      <c r="N23" s="27"/>
      <c r="O23" s="27"/>
      <c r="P23" s="27"/>
    </row>
    <row r="24" spans="1:26" ht="19.5" customHeight="1" x14ac:dyDescent="0.4">
      <c r="A24" s="4"/>
      <c r="B24" s="4"/>
      <c r="C24" s="9"/>
      <c r="D24" s="120"/>
      <c r="E24" s="120"/>
      <c r="F24" s="120"/>
      <c r="H24" s="29"/>
      <c r="I24" s="29"/>
      <c r="J24" s="29"/>
      <c r="K24" s="1"/>
      <c r="N24" s="120"/>
      <c r="O24" s="120"/>
      <c r="P24" s="120"/>
      <c r="Q24" s="21"/>
    </row>
    <row r="25" spans="1:26" ht="5.25" customHeight="1" x14ac:dyDescent="0.25">
      <c r="A25" s="4"/>
      <c r="B25" s="4"/>
      <c r="C25" s="9"/>
      <c r="D25" s="27"/>
      <c r="E25" s="27"/>
      <c r="F25" s="27"/>
      <c r="H25" s="27"/>
      <c r="I25" s="27"/>
      <c r="J25" s="27"/>
      <c r="K25" s="1"/>
      <c r="N25" s="27"/>
      <c r="O25" s="27"/>
      <c r="P25" s="27"/>
    </row>
    <row r="26" spans="1:26" ht="20.25" customHeight="1" x14ac:dyDescent="0.4">
      <c r="A26" s="4"/>
      <c r="B26" s="4"/>
      <c r="C26" s="9"/>
      <c r="D26" s="121"/>
      <c r="E26" s="121"/>
      <c r="F26" s="121"/>
      <c r="H26" s="29"/>
      <c r="I26" s="29"/>
      <c r="J26" s="29"/>
      <c r="K26" s="1"/>
      <c r="N26" s="120"/>
      <c r="O26" s="120"/>
      <c r="P26" s="120"/>
      <c r="Q26" s="21"/>
    </row>
    <row r="27" spans="1:26" ht="6.75" customHeight="1" x14ac:dyDescent="0.25">
      <c r="A27" s="4"/>
      <c r="B27" s="4"/>
      <c r="C27" s="4"/>
      <c r="D27" s="27"/>
      <c r="E27" s="27"/>
      <c r="F27" s="27"/>
      <c r="H27" s="27"/>
      <c r="I27" s="27"/>
      <c r="J27" s="27"/>
      <c r="N27" s="27"/>
      <c r="O27" s="27"/>
      <c r="P27" s="27"/>
    </row>
    <row r="28" spans="1:26" ht="19.5" customHeight="1" x14ac:dyDescent="0.4">
      <c r="A28" s="4"/>
      <c r="B28" s="4"/>
      <c r="C28" s="4"/>
      <c r="D28" s="116"/>
      <c r="E28" s="116"/>
      <c r="F28" s="116"/>
      <c r="H28" s="30"/>
      <c r="I28" s="29"/>
      <c r="J28" s="29"/>
      <c r="N28" s="119"/>
      <c r="O28" s="120"/>
      <c r="P28" s="120"/>
    </row>
    <row r="29" spans="1:26" x14ac:dyDescent="0.25">
      <c r="A29" s="4"/>
      <c r="B29" s="4"/>
      <c r="C29" s="3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26" x14ac:dyDescent="0.25">
      <c r="A30" s="4"/>
      <c r="B30" s="4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2"/>
      <c r="R30" s="10"/>
      <c r="S30" s="10"/>
      <c r="T30" s="10"/>
    </row>
    <row r="31" spans="1:26" x14ac:dyDescent="0.25">
      <c r="A31" s="4"/>
      <c r="B31" s="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2"/>
      <c r="R31" s="10"/>
      <c r="S31" s="10"/>
      <c r="T31" s="10"/>
    </row>
    <row r="32" spans="1:26" x14ac:dyDescent="0.25">
      <c r="A32" s="4"/>
      <c r="B32" s="4"/>
      <c r="C32" s="4"/>
      <c r="D32" s="4"/>
      <c r="E32" s="4"/>
      <c r="F32" s="4"/>
    </row>
    <row r="33" spans="1:24" x14ac:dyDescent="0.25">
      <c r="A33" s="4"/>
      <c r="B33" s="4"/>
      <c r="C33" s="4"/>
      <c r="D33" s="4"/>
      <c r="E33" s="4"/>
      <c r="F33" s="4"/>
    </row>
    <row r="34" spans="1:24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24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24" x14ac:dyDescent="0.25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</row>
    <row r="37" spans="1:24" x14ac:dyDescent="0.25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</row>
    <row r="39" spans="1:24" x14ac:dyDescent="0.25"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1:24" x14ac:dyDescent="0.25">
      <c r="F40" s="9"/>
      <c r="G40" s="3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1:24" x14ac:dyDescent="0.25">
      <c r="F41" s="9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</row>
    <row r="42" spans="1:24" x14ac:dyDescent="0.25">
      <c r="F42" s="9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</row>
    <row r="43" spans="1:24" x14ac:dyDescent="0.25"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53" spans="1:24" x14ac:dyDescent="0.25"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26.25" x14ac:dyDescent="0.4">
      <c r="A54" s="6"/>
      <c r="B54" s="4"/>
      <c r="J54" s="4"/>
      <c r="K54" s="6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x14ac:dyDescent="0.25">
      <c r="A55" s="4"/>
      <c r="B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26.25" x14ac:dyDescent="0.4">
      <c r="A56" s="7"/>
      <c r="B56" s="4"/>
      <c r="J56" s="4"/>
      <c r="K56" s="7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x14ac:dyDescent="0.25">
      <c r="A57" s="4"/>
      <c r="B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26.25" x14ac:dyDescent="0.4">
      <c r="A58" s="7"/>
      <c r="B58" s="4"/>
      <c r="J58" s="4"/>
      <c r="K58" s="7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x14ac:dyDescent="0.25">
      <c r="A59" s="4"/>
      <c r="B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x14ac:dyDescent="0.25"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x14ac:dyDescent="0.25"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x14ac:dyDescent="0.25"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x14ac:dyDescent="0.25"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</sheetData>
  <mergeCells count="16">
    <mergeCell ref="A1:O1"/>
    <mergeCell ref="A36:O37"/>
    <mergeCell ref="N28:P28"/>
    <mergeCell ref="D28:F28"/>
    <mergeCell ref="D18:F18"/>
    <mergeCell ref="D20:F20"/>
    <mergeCell ref="D22:F22"/>
    <mergeCell ref="D24:F24"/>
    <mergeCell ref="D26:F26"/>
    <mergeCell ref="N24:P24"/>
    <mergeCell ref="N26:P26"/>
    <mergeCell ref="Y18:Z18"/>
    <mergeCell ref="N18:P18"/>
    <mergeCell ref="N20:P20"/>
    <mergeCell ref="N22:P22"/>
    <mergeCell ref="G41:X42"/>
  </mergeCells>
  <pageMargins left="0.7" right="0.7" top="0.75" bottom="0.75" header="0.3" footer="0.3"/>
  <pageSetup scale="3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1" r:id="rId4" name="Drop Down 13">
              <controlPr defaultSize="0" autoLine="0" autoPict="0">
                <anchor moveWithCells="1">
                  <from>
                    <xdr:col>1</xdr:col>
                    <xdr:colOff>133350</xdr:colOff>
                    <xdr:row>5</xdr:row>
                    <xdr:rowOff>190500</xdr:rowOff>
                  </from>
                  <to>
                    <xdr:col>2</xdr:col>
                    <xdr:colOff>447675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5" name="Drop Down 15">
              <controlPr defaultSize="0" autoLine="0" autoPict="0">
                <anchor moveWithCells="1">
                  <from>
                    <xdr:col>0</xdr:col>
                    <xdr:colOff>123825</xdr:colOff>
                    <xdr:row>9</xdr:row>
                    <xdr:rowOff>180975</xdr:rowOff>
                  </from>
                  <to>
                    <xdr:col>3</xdr:col>
                    <xdr:colOff>76200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6" name="Drop Down 16">
              <controlPr defaultSize="0" autoLine="0" autoPict="0">
                <anchor moveWithCells="1">
                  <from>
                    <xdr:col>0</xdr:col>
                    <xdr:colOff>152400</xdr:colOff>
                    <xdr:row>8</xdr:row>
                    <xdr:rowOff>104775</xdr:rowOff>
                  </from>
                  <to>
                    <xdr:col>3</xdr:col>
                    <xdr:colOff>28575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7" name="Drop Down 17">
              <controlPr defaultSize="0" autoLine="0" autoPict="0">
                <anchor moveWithCells="1">
                  <from>
                    <xdr:col>0</xdr:col>
                    <xdr:colOff>123825</xdr:colOff>
                    <xdr:row>12</xdr:row>
                    <xdr:rowOff>180975</xdr:rowOff>
                  </from>
                  <to>
                    <xdr:col>3</xdr:col>
                    <xdr:colOff>200025</xdr:colOff>
                    <xdr:row>14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52"/>
  <sheetViews>
    <sheetView topLeftCell="A10" workbookViewId="0">
      <selection activeCell="I21" sqref="I21"/>
    </sheetView>
  </sheetViews>
  <sheetFormatPr defaultRowHeight="15" x14ac:dyDescent="0.25"/>
  <cols>
    <col min="1" max="1" width="17.42578125" customWidth="1"/>
    <col min="2" max="2" width="9" customWidth="1"/>
  </cols>
  <sheetData>
    <row r="1" spans="1:5" ht="24.75" x14ac:dyDescent="0.25">
      <c r="A1" s="23" t="s">
        <v>78</v>
      </c>
      <c r="B1" s="24">
        <v>0.1032</v>
      </c>
      <c r="E1">
        <v>51</v>
      </c>
    </row>
    <row r="2" spans="1:5" ht="24.75" x14ac:dyDescent="0.25">
      <c r="A2" s="23" t="s">
        <v>79</v>
      </c>
      <c r="B2" s="24">
        <v>0.10800000000000001</v>
      </c>
    </row>
    <row r="3" spans="1:5" x14ac:dyDescent="0.25">
      <c r="A3" s="23" t="s">
        <v>80</v>
      </c>
      <c r="B3" s="24">
        <v>0.1668</v>
      </c>
    </row>
    <row r="4" spans="1:5" x14ac:dyDescent="0.25">
      <c r="A4" s="23" t="s">
        <v>81</v>
      </c>
      <c r="B4" s="24">
        <v>9.4100000000000003E-2</v>
      </c>
    </row>
    <row r="5" spans="1:5" ht="24.75" x14ac:dyDescent="0.25">
      <c r="A5" s="23" t="s">
        <v>82</v>
      </c>
      <c r="B5" s="24">
        <v>7.46E-2</v>
      </c>
    </row>
    <row r="6" spans="1:5" ht="24.75" x14ac:dyDescent="0.25">
      <c r="A6" s="23" t="s">
        <v>83</v>
      </c>
      <c r="B6" s="24">
        <v>0.1348</v>
      </c>
    </row>
    <row r="7" spans="1:5" ht="24.75" x14ac:dyDescent="0.25">
      <c r="A7" s="23" t="s">
        <v>84</v>
      </c>
      <c r="B7" s="24">
        <v>9.6099999999999991E-2</v>
      </c>
    </row>
    <row r="8" spans="1:5" ht="24.75" x14ac:dyDescent="0.25">
      <c r="A8" s="23" t="s">
        <v>85</v>
      </c>
      <c r="B8" s="24">
        <v>0.1565</v>
      </c>
    </row>
    <row r="9" spans="1:5" ht="24.75" x14ac:dyDescent="0.25">
      <c r="A9" s="23" t="s">
        <v>86</v>
      </c>
      <c r="B9" s="24">
        <v>0.1157</v>
      </c>
    </row>
    <row r="10" spans="1:5" ht="48.75" x14ac:dyDescent="0.25">
      <c r="A10" s="23" t="s">
        <v>87</v>
      </c>
      <c r="B10" s="24">
        <v>0.1321</v>
      </c>
    </row>
    <row r="11" spans="1:5" x14ac:dyDescent="0.25">
      <c r="A11" s="23" t="s">
        <v>88</v>
      </c>
      <c r="B11" s="24">
        <v>9.98E-2</v>
      </c>
    </row>
    <row r="12" spans="1:5" x14ac:dyDescent="0.25">
      <c r="A12" s="23" t="s">
        <v>89</v>
      </c>
      <c r="B12" s="24">
        <v>0.10640000000000001</v>
      </c>
    </row>
    <row r="13" spans="1:5" x14ac:dyDescent="0.25">
      <c r="A13" s="23" t="s">
        <v>90</v>
      </c>
      <c r="B13" s="24">
        <v>0.34659999999999996</v>
      </c>
    </row>
    <row r="14" spans="1:5" x14ac:dyDescent="0.25">
      <c r="A14" s="23" t="s">
        <v>91</v>
      </c>
      <c r="B14" s="24">
        <v>7.3599999999999999E-2</v>
      </c>
    </row>
    <row r="15" spans="1:5" x14ac:dyDescent="0.25">
      <c r="A15" s="23" t="s">
        <v>92</v>
      </c>
      <c r="B15" s="24">
        <v>8.4900000000000003E-2</v>
      </c>
    </row>
    <row r="16" spans="1:5" x14ac:dyDescent="0.25">
      <c r="A16" s="23" t="s">
        <v>93</v>
      </c>
      <c r="B16" s="24">
        <v>9.6199999999999994E-2</v>
      </c>
    </row>
    <row r="17" spans="1:2" x14ac:dyDescent="0.25">
      <c r="A17" s="23" t="s">
        <v>94</v>
      </c>
      <c r="B17" s="24">
        <v>8.0700000000000008E-2</v>
      </c>
    </row>
    <row r="18" spans="1:2" x14ac:dyDescent="0.25">
      <c r="A18" s="23" t="s">
        <v>95</v>
      </c>
      <c r="B18" s="24">
        <v>9.3599999999999989E-2</v>
      </c>
    </row>
    <row r="19" spans="1:2" ht="24.75" x14ac:dyDescent="0.25">
      <c r="A19" s="23" t="s">
        <v>96</v>
      </c>
      <c r="B19" s="24">
        <v>9.0500000000000011E-2</v>
      </c>
    </row>
    <row r="20" spans="1:2" ht="24.75" x14ac:dyDescent="0.25">
      <c r="A20" s="23" t="s">
        <v>97</v>
      </c>
      <c r="B20" s="24">
        <v>8.8300000000000003E-2</v>
      </c>
    </row>
    <row r="21" spans="1:2" x14ac:dyDescent="0.25">
      <c r="A21" s="23" t="s">
        <v>98</v>
      </c>
      <c r="B21" s="24">
        <v>0.14279999999999998</v>
      </c>
    </row>
    <row r="22" spans="1:2" x14ac:dyDescent="0.25">
      <c r="A22" s="23" t="s">
        <v>99</v>
      </c>
      <c r="B22" s="24">
        <v>0.11890000000000001</v>
      </c>
    </row>
    <row r="23" spans="1:2" x14ac:dyDescent="0.25">
      <c r="A23" s="23" t="s">
        <v>100</v>
      </c>
      <c r="B23" s="24">
        <v>0.1474</v>
      </c>
    </row>
    <row r="24" spans="1:2" x14ac:dyDescent="0.25">
      <c r="A24" s="23" t="s">
        <v>101</v>
      </c>
      <c r="B24" s="24">
        <v>0.10640000000000001</v>
      </c>
    </row>
    <row r="25" spans="1:2" x14ac:dyDescent="0.25">
      <c r="A25" s="23" t="s">
        <v>102</v>
      </c>
      <c r="B25" s="24">
        <v>9.3299999999999994E-2</v>
      </c>
    </row>
    <row r="26" spans="1:2" x14ac:dyDescent="0.25">
      <c r="A26" s="23" t="s">
        <v>103</v>
      </c>
      <c r="B26" s="24">
        <v>0.1076</v>
      </c>
    </row>
    <row r="27" spans="1:2" x14ac:dyDescent="0.25">
      <c r="A27" s="23" t="s">
        <v>104</v>
      </c>
      <c r="B27" s="24">
        <v>7.7600000000000002E-2</v>
      </c>
    </row>
    <row r="28" spans="1:2" x14ac:dyDescent="0.25">
      <c r="A28" s="23" t="s">
        <v>105</v>
      </c>
      <c r="B28" s="24">
        <v>9.2600000000000002E-2</v>
      </c>
    </row>
    <row r="29" spans="1:2" x14ac:dyDescent="0.25">
      <c r="A29" s="23" t="s">
        <v>106</v>
      </c>
      <c r="B29" s="24">
        <v>8.2100000000000006E-2</v>
      </c>
    </row>
    <row r="30" spans="1:2" x14ac:dyDescent="0.25">
      <c r="A30" s="23" t="s">
        <v>107</v>
      </c>
      <c r="B30" s="24">
        <v>9.2300000000000007E-2</v>
      </c>
    </row>
    <row r="31" spans="1:2" x14ac:dyDescent="0.25">
      <c r="A31" s="23" t="s">
        <v>108</v>
      </c>
      <c r="B31" s="24">
        <v>0.1547</v>
      </c>
    </row>
    <row r="32" spans="1:2" x14ac:dyDescent="0.25">
      <c r="A32" s="23" t="s">
        <v>109</v>
      </c>
      <c r="B32" s="24">
        <v>0.1381</v>
      </c>
    </row>
    <row r="33" spans="1:2" x14ac:dyDescent="0.25">
      <c r="A33" s="23" t="s">
        <v>110</v>
      </c>
      <c r="B33" s="24">
        <v>9.7799999999999998E-2</v>
      </c>
    </row>
    <row r="34" spans="1:2" x14ac:dyDescent="0.25">
      <c r="A34" s="23" t="s">
        <v>111</v>
      </c>
      <c r="B34" s="24">
        <v>0.16930000000000001</v>
      </c>
    </row>
    <row r="35" spans="1:2" x14ac:dyDescent="0.25">
      <c r="A35" s="23" t="s">
        <v>112</v>
      </c>
      <c r="B35" s="24">
        <v>8.7899999999999992E-2</v>
      </c>
    </row>
    <row r="36" spans="1:2" x14ac:dyDescent="0.25">
      <c r="A36" s="23" t="s">
        <v>113</v>
      </c>
      <c r="B36" s="24">
        <v>8.0100000000000005E-2</v>
      </c>
    </row>
    <row r="37" spans="1:2" x14ac:dyDescent="0.25">
      <c r="A37" s="23" t="s">
        <v>114</v>
      </c>
      <c r="B37" s="24">
        <v>9.5299999999999996E-2</v>
      </c>
    </row>
    <row r="38" spans="1:2" x14ac:dyDescent="0.25">
      <c r="A38" s="23" t="s">
        <v>115</v>
      </c>
      <c r="B38" s="24">
        <v>7.6600000000000001E-2</v>
      </c>
    </row>
    <row r="39" spans="1:2" x14ac:dyDescent="0.25">
      <c r="A39" s="23" t="s">
        <v>116</v>
      </c>
      <c r="B39" s="24">
        <v>8.7799999999999989E-2</v>
      </c>
    </row>
    <row r="40" spans="1:2" x14ac:dyDescent="0.25">
      <c r="A40" s="23" t="s">
        <v>117</v>
      </c>
      <c r="B40" s="24">
        <v>0.1027</v>
      </c>
    </row>
    <row r="41" spans="1:2" x14ac:dyDescent="0.25">
      <c r="A41" s="23" t="s">
        <v>118</v>
      </c>
      <c r="B41" s="24">
        <v>0.16399999999999998</v>
      </c>
    </row>
    <row r="42" spans="1:2" x14ac:dyDescent="0.25">
      <c r="A42" s="23" t="s">
        <v>119</v>
      </c>
      <c r="B42" s="24">
        <v>0.10189999999999999</v>
      </c>
    </row>
    <row r="43" spans="1:2" x14ac:dyDescent="0.25">
      <c r="A43" s="23" t="s">
        <v>120</v>
      </c>
      <c r="B43" s="24">
        <v>8.4199999999999997E-2</v>
      </c>
    </row>
    <row r="44" spans="1:2" x14ac:dyDescent="0.25">
      <c r="A44" s="23" t="s">
        <v>121</v>
      </c>
      <c r="B44" s="24">
        <v>0.1007</v>
      </c>
    </row>
    <row r="45" spans="1:2" x14ac:dyDescent="0.25">
      <c r="A45" s="23" t="s">
        <v>122</v>
      </c>
      <c r="B45" s="24">
        <v>7.980000000000001E-2</v>
      </c>
    </row>
    <row r="46" spans="1:2" x14ac:dyDescent="0.25">
      <c r="A46" s="23" t="s">
        <v>123</v>
      </c>
      <c r="B46" s="24">
        <v>8.0199999999999994E-2</v>
      </c>
    </row>
    <row r="47" spans="1:2" x14ac:dyDescent="0.25">
      <c r="A47" s="23" t="s">
        <v>124</v>
      </c>
      <c r="B47" s="24">
        <v>0.1439</v>
      </c>
    </row>
    <row r="48" spans="1:2" x14ac:dyDescent="0.25">
      <c r="A48" s="23" t="s">
        <v>125</v>
      </c>
      <c r="B48" s="24">
        <v>7.9699999999999993E-2</v>
      </c>
    </row>
    <row r="49" spans="1:2" x14ac:dyDescent="0.25">
      <c r="A49" s="23" t="s">
        <v>126</v>
      </c>
      <c r="B49" s="24">
        <v>7.9600000000000004E-2</v>
      </c>
    </row>
    <row r="50" spans="1:2" x14ac:dyDescent="0.25">
      <c r="A50" s="23" t="s">
        <v>127</v>
      </c>
      <c r="B50" s="24">
        <v>7.9199999999999993E-2</v>
      </c>
    </row>
    <row r="51" spans="1:2" x14ac:dyDescent="0.25">
      <c r="A51" s="23" t="s">
        <v>128</v>
      </c>
      <c r="B51" s="24">
        <v>0.1057</v>
      </c>
    </row>
    <row r="52" spans="1:2" x14ac:dyDescent="0.25">
      <c r="A52" s="23" t="s">
        <v>129</v>
      </c>
      <c r="B52" s="24">
        <v>8.5999999999999993E-2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B2:W1126"/>
  <sheetViews>
    <sheetView showGridLines="0" topLeftCell="A4" zoomScaleNormal="100" workbookViewId="0">
      <selection activeCell="J25" sqref="J25"/>
    </sheetView>
  </sheetViews>
  <sheetFormatPr defaultRowHeight="15" x14ac:dyDescent="0.25"/>
  <cols>
    <col min="1" max="1" width="2.140625" style="36" customWidth="1"/>
    <col min="2" max="2" width="30.85546875" style="36" customWidth="1"/>
    <col min="3" max="4" width="12.42578125" style="36" customWidth="1"/>
    <col min="5" max="6" width="9.140625" style="36" customWidth="1"/>
    <col min="7" max="7" width="3.140625" style="36" customWidth="1"/>
    <col min="8" max="8" width="19.28515625" style="36" customWidth="1"/>
    <col min="9" max="9" width="12.28515625" style="36" customWidth="1"/>
    <col min="10" max="10" width="12.42578125" style="36" customWidth="1"/>
    <col min="11" max="11" width="9" style="36" customWidth="1"/>
    <col min="12" max="12" width="11.42578125" style="36" customWidth="1"/>
    <col min="13" max="13" width="8.42578125" style="36" customWidth="1"/>
    <col min="14" max="14" width="8.7109375" style="36" customWidth="1"/>
    <col min="15" max="15" width="9.140625" style="36"/>
    <col min="16" max="16" width="13" style="36" customWidth="1"/>
    <col min="17" max="17" width="9.140625" style="36"/>
    <col min="18" max="18" width="11.7109375" style="36" customWidth="1"/>
    <col min="19" max="19" width="12.7109375" style="36" customWidth="1"/>
    <col min="20" max="20" width="14.5703125" style="36" customWidth="1"/>
    <col min="21" max="21" width="10.5703125" style="36" customWidth="1"/>
    <col min="22" max="22" width="10.140625" style="36" customWidth="1"/>
    <col min="23" max="23" width="9.140625" style="36" customWidth="1"/>
    <col min="24" max="16384" width="9.140625" style="36"/>
  </cols>
  <sheetData>
    <row r="2" spans="2:23" x14ac:dyDescent="0.25">
      <c r="B2" s="33" t="s">
        <v>0</v>
      </c>
      <c r="C2" s="34"/>
      <c r="D2" s="34"/>
      <c r="E2" s="35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4" spans="2:23" ht="22.5" customHeight="1" x14ac:dyDescent="0.25">
      <c r="C4" s="38" t="s">
        <v>72</v>
      </c>
      <c r="D4" s="38" t="s">
        <v>71</v>
      </c>
      <c r="E4" s="38" t="s">
        <v>76</v>
      </c>
      <c r="I4" s="39" t="s">
        <v>66</v>
      </c>
      <c r="J4" s="40"/>
      <c r="K4" s="40"/>
      <c r="L4" s="40"/>
      <c r="M4" s="40"/>
      <c r="N4" s="40"/>
      <c r="O4" s="40"/>
      <c r="P4" s="41"/>
      <c r="Q4" s="40"/>
      <c r="R4" s="42"/>
      <c r="S4" s="43"/>
      <c r="T4" s="44" t="s">
        <v>62</v>
      </c>
      <c r="U4" s="44"/>
      <c r="V4" s="44"/>
      <c r="W4" s="44"/>
    </row>
    <row r="5" spans="2:23" x14ac:dyDescent="0.25">
      <c r="B5" s="45" t="s">
        <v>69</v>
      </c>
      <c r="C5" s="46">
        <f>'Bulb Info'!B2</f>
        <v>3</v>
      </c>
      <c r="D5" s="46">
        <f>'Bulb Info'!C2</f>
        <v>25</v>
      </c>
      <c r="E5" s="112">
        <f>'Bulb Info'!D2</f>
        <v>47.5</v>
      </c>
      <c r="I5" s="47"/>
      <c r="J5" s="48"/>
      <c r="K5" s="48"/>
      <c r="L5" s="48"/>
      <c r="M5" s="48"/>
      <c r="N5" s="48"/>
      <c r="O5" s="48"/>
      <c r="P5" s="48"/>
      <c r="Q5" s="48"/>
      <c r="R5" s="49"/>
      <c r="S5" s="48"/>
      <c r="T5" s="48"/>
      <c r="U5" s="48"/>
      <c r="V5" s="48"/>
      <c r="W5" s="48"/>
    </row>
    <row r="6" spans="2:23" x14ac:dyDescent="0.25">
      <c r="B6" s="45" t="s">
        <v>2</v>
      </c>
      <c r="C6" s="50">
        <v>3000</v>
      </c>
      <c r="D6" s="50">
        <v>1500</v>
      </c>
      <c r="E6" s="50">
        <v>25000</v>
      </c>
      <c r="I6" s="47"/>
      <c r="J6" s="48"/>
      <c r="K6" s="48"/>
      <c r="L6" s="48"/>
      <c r="M6" s="48"/>
      <c r="N6" s="48"/>
      <c r="O6" s="48"/>
      <c r="P6" s="48"/>
      <c r="Q6" s="48"/>
      <c r="R6" s="49"/>
      <c r="S6" s="48"/>
      <c r="T6" s="51" t="s">
        <v>27</v>
      </c>
      <c r="U6" s="48"/>
      <c r="V6" s="48"/>
      <c r="W6" s="52" t="str">
        <f>"bulb"&amp;IF(I19&gt;1,"s","")</f>
        <v>bulb</v>
      </c>
    </row>
    <row r="7" spans="2:23" x14ac:dyDescent="0.25">
      <c r="B7" s="45" t="s">
        <v>3</v>
      </c>
      <c r="C7" s="50">
        <v>40</v>
      </c>
      <c r="D7" s="50">
        <v>60</v>
      </c>
      <c r="E7" s="53">
        <v>4.5</v>
      </c>
      <c r="I7" s="47"/>
      <c r="J7" s="48"/>
      <c r="K7" s="48"/>
      <c r="L7" s="48"/>
      <c r="M7" s="48"/>
      <c r="N7" s="48"/>
      <c r="O7" s="48"/>
      <c r="P7" s="48"/>
      <c r="Q7" s="48"/>
      <c r="R7" s="49"/>
      <c r="S7" s="48"/>
      <c r="T7" s="48"/>
      <c r="U7" s="48"/>
      <c r="V7" s="54" t="s">
        <v>67</v>
      </c>
      <c r="W7" s="48"/>
    </row>
    <row r="8" spans="2:23" x14ac:dyDescent="0.25">
      <c r="I8" s="47"/>
      <c r="J8" s="48"/>
      <c r="K8" s="48"/>
      <c r="L8" s="48"/>
      <c r="M8" s="48"/>
      <c r="N8" s="48"/>
      <c r="O8" s="48"/>
      <c r="P8" s="48"/>
      <c r="Q8" s="48"/>
      <c r="R8" s="49"/>
      <c r="S8" s="48"/>
      <c r="T8" s="48"/>
      <c r="U8" s="48"/>
      <c r="V8" s="48"/>
      <c r="W8" s="48"/>
    </row>
    <row r="9" spans="2:23" x14ac:dyDescent="0.25">
      <c r="I9" s="47"/>
      <c r="J9" s="48"/>
      <c r="K9" s="48"/>
      <c r="L9" s="48"/>
      <c r="M9" s="48"/>
      <c r="N9" s="48"/>
      <c r="O9" s="48"/>
      <c r="P9" s="48"/>
      <c r="Q9" s="48"/>
      <c r="R9" s="49"/>
      <c r="S9" s="48"/>
      <c r="T9" s="55" t="str">
        <f>"Your total cost would be "&amp;TEXT(I28,"$#,##")</f>
        <v>Your total cost would be $49</v>
      </c>
      <c r="U9" s="56"/>
      <c r="V9" s="56"/>
      <c r="W9" s="48"/>
    </row>
    <row r="10" spans="2:23" x14ac:dyDescent="0.25">
      <c r="B10" s="33" t="s">
        <v>10</v>
      </c>
      <c r="C10" s="35"/>
      <c r="E10" s="57"/>
      <c r="I10" s="47"/>
      <c r="J10" s="48"/>
      <c r="K10" s="48"/>
      <c r="L10" s="48"/>
      <c r="M10" s="48"/>
      <c r="N10" s="48"/>
      <c r="O10" s="48"/>
      <c r="P10" s="48"/>
      <c r="Q10" s="48"/>
      <c r="R10" s="49"/>
      <c r="S10" s="48"/>
      <c r="T10" s="51"/>
      <c r="U10" s="48"/>
      <c r="V10" s="48"/>
      <c r="W10" s="48"/>
    </row>
    <row r="11" spans="2:23" x14ac:dyDescent="0.25">
      <c r="B11" s="58" t="str">
        <f>INDEX(KWH,KWH!E1)</f>
        <v>Wisconsin</v>
      </c>
      <c r="C11" s="113">
        <f>INDEX(KWHRATE,KWH!E1)</f>
        <v>0.1057</v>
      </c>
      <c r="I11" s="47"/>
      <c r="J11" s="48"/>
      <c r="K11" s="48"/>
      <c r="L11" s="48"/>
      <c r="M11" s="48"/>
      <c r="N11" s="48"/>
      <c r="O11" s="48"/>
      <c r="P11" s="48"/>
      <c r="Q11" s="48"/>
      <c r="R11" s="49"/>
      <c r="S11" s="48"/>
      <c r="T11" s="60" t="str">
        <f>H36</f>
        <v>Spend $28 more using Chef LED bulbs vs. incandescent</v>
      </c>
      <c r="U11" s="48"/>
      <c r="V11" s="48"/>
      <c r="W11" s="48"/>
    </row>
    <row r="12" spans="2:23" x14ac:dyDescent="0.25">
      <c r="B12" s="58" t="s">
        <v>4</v>
      </c>
      <c r="C12" s="61">
        <v>0</v>
      </c>
      <c r="I12" s="47"/>
      <c r="J12" s="48"/>
      <c r="K12" s="48"/>
      <c r="L12" s="48"/>
      <c r="M12" s="48"/>
      <c r="N12" s="48"/>
      <c r="O12" s="48"/>
      <c r="P12" s="48"/>
      <c r="Q12" s="48"/>
      <c r="R12" s="49"/>
      <c r="S12" s="48"/>
      <c r="T12" s="60" t="str">
        <f>H37</f>
        <v>Spend $49 more using Halogen bulbs vs. Chef LED</v>
      </c>
      <c r="U12" s="48"/>
      <c r="V12" s="48"/>
      <c r="W12" s="48"/>
    </row>
    <row r="13" spans="2:23" x14ac:dyDescent="0.25">
      <c r="B13" s="58" t="s">
        <v>7</v>
      </c>
      <c r="C13" s="58">
        <f>I20</f>
        <v>10</v>
      </c>
      <c r="I13" s="47"/>
      <c r="J13" s="48"/>
      <c r="K13" s="48"/>
      <c r="L13" s="48"/>
      <c r="M13" s="48"/>
      <c r="N13" s="48"/>
      <c r="O13" s="48"/>
      <c r="P13" s="48"/>
      <c r="Q13" s="48"/>
      <c r="R13" s="49"/>
      <c r="S13" s="48"/>
      <c r="T13" s="48"/>
      <c r="U13" s="48"/>
      <c r="V13" s="48"/>
      <c r="W13" s="48"/>
    </row>
    <row r="14" spans="2:23" x14ac:dyDescent="0.25">
      <c r="I14" s="62"/>
      <c r="J14" s="63"/>
      <c r="K14" s="63"/>
      <c r="L14" s="63"/>
      <c r="M14" s="63"/>
      <c r="N14" s="63"/>
      <c r="O14" s="63"/>
      <c r="P14" s="63"/>
      <c r="Q14" s="63"/>
      <c r="R14" s="64"/>
      <c r="S14" s="48"/>
      <c r="T14" s="48"/>
      <c r="U14" s="48"/>
      <c r="V14" s="48"/>
      <c r="W14" s="48"/>
    </row>
    <row r="16" spans="2:23" x14ac:dyDescent="0.25">
      <c r="B16" s="65" t="s">
        <v>5</v>
      </c>
      <c r="C16" s="66"/>
      <c r="D16" s="66"/>
      <c r="E16" s="66"/>
      <c r="F16" s="67"/>
      <c r="J16" s="68">
        <f>FV($C$12,$I$21,-J33/$I$21*$C$11)</f>
        <v>23.148299999999999</v>
      </c>
    </row>
    <row r="18" spans="2:21" x14ac:dyDescent="0.25">
      <c r="B18" s="69" t="s">
        <v>6</v>
      </c>
      <c r="C18" s="69" t="s">
        <v>9</v>
      </c>
      <c r="D18" s="70" t="s">
        <v>72</v>
      </c>
      <c r="E18" s="70"/>
      <c r="F18" s="70" t="s">
        <v>8</v>
      </c>
      <c r="H18" s="71" t="s">
        <v>11</v>
      </c>
      <c r="I18" s="72" t="str">
        <f>INDEX(bulbs,J18)</f>
        <v>Chef LED</v>
      </c>
      <c r="J18" s="58">
        <v>3</v>
      </c>
      <c r="K18" s="48"/>
      <c r="L18" s="36">
        <v>1</v>
      </c>
      <c r="N18" s="36">
        <v>2</v>
      </c>
      <c r="O18" s="73" t="s">
        <v>23</v>
      </c>
      <c r="P18" s="74" t="s">
        <v>24</v>
      </c>
      <c r="R18" s="33" t="s">
        <v>28</v>
      </c>
      <c r="S18" s="34"/>
      <c r="T18" s="34"/>
      <c r="U18" s="35"/>
    </row>
    <row r="19" spans="2:21" x14ac:dyDescent="0.25">
      <c r="B19" s="75">
        <v>1</v>
      </c>
      <c r="C19" s="76">
        <f>B19*$C$13*30</f>
        <v>300</v>
      </c>
      <c r="D19" s="77">
        <f>(INT($C19/C$6)+1)*C$5 +
FV($C$12/12,$B19,-$C$13*30*C$7*$C$11/1000)</f>
        <v>4.2683999999999997</v>
      </c>
      <c r="E19" s="77"/>
      <c r="F19" s="77">
        <f t="shared" ref="F19" si="0">(INT($C19/E$6)+1)*E$5 + FV($C$12/12,$B19,-$C$13*30*E$7*$C$11/1000)</f>
        <v>47.642695000000003</v>
      </c>
      <c r="H19" s="58" t="s">
        <v>13</v>
      </c>
      <c r="I19" s="58">
        <v>1</v>
      </c>
      <c r="O19" s="75">
        <v>1</v>
      </c>
      <c r="P19" s="78">
        <f>$I$24*(1+$C$12)^(O19-1)</f>
        <v>16.425000000000001</v>
      </c>
    </row>
    <row r="20" spans="2:21" x14ac:dyDescent="0.25">
      <c r="B20" s="75">
        <v>2</v>
      </c>
      <c r="C20" s="76">
        <f t="shared" ref="C20:C78" si="1">B20*$C$13*30</f>
        <v>600</v>
      </c>
      <c r="D20" s="77">
        <f>(INT($C20/C$6)+1)*C$5 + FV($C$12/12,$B20,-$C$13*30*C$7*$C$11/1000)</f>
        <v>5.5368000000000004</v>
      </c>
      <c r="E20" s="77"/>
      <c r="F20" s="77">
        <f t="shared" ref="D20:F78" si="2">(INT($C20/E$6)+1)*E$5 + FV($C$12/12,$B20,-$C$13*30*E$7*$C$11/1000)</f>
        <v>47.78539</v>
      </c>
      <c r="H20" s="58" t="s">
        <v>14</v>
      </c>
      <c r="I20" s="58">
        <v>10</v>
      </c>
      <c r="J20" s="79" t="s">
        <v>21</v>
      </c>
      <c r="K20" s="80"/>
      <c r="O20" s="75">
        <v>2</v>
      </c>
      <c r="P20" s="78">
        <f t="shared" ref="P20:P48" si="3">$I$24*(1+$C$12)^(O20-1)</f>
        <v>16.425000000000001</v>
      </c>
      <c r="R20" s="81" t="s">
        <v>70</v>
      </c>
      <c r="S20" s="74" t="s">
        <v>1</v>
      </c>
      <c r="T20" s="74" t="s">
        <v>14</v>
      </c>
      <c r="U20" s="74" t="s">
        <v>12</v>
      </c>
    </row>
    <row r="21" spans="2:21" x14ac:dyDescent="0.25">
      <c r="B21" s="75">
        <v>3</v>
      </c>
      <c r="C21" s="76">
        <f t="shared" si="1"/>
        <v>900</v>
      </c>
      <c r="D21" s="77">
        <f t="shared" si="2"/>
        <v>6.805200000000001</v>
      </c>
      <c r="E21" s="77"/>
      <c r="F21" s="77">
        <f t="shared" si="2"/>
        <v>47.928085000000003</v>
      </c>
      <c r="H21" s="58" t="s">
        <v>12</v>
      </c>
      <c r="I21" s="58">
        <f>LEFT(INDEX($U$21:$U$29,L21),2)+0</f>
        <v>1</v>
      </c>
      <c r="J21" s="79" t="s">
        <v>20</v>
      </c>
      <c r="K21" s="79"/>
      <c r="L21" s="75">
        <v>1</v>
      </c>
      <c r="M21" s="82"/>
      <c r="O21" s="75">
        <v>3</v>
      </c>
      <c r="P21" s="78">
        <f t="shared" si="3"/>
        <v>16.425000000000001</v>
      </c>
      <c r="R21" s="58">
        <v>1</v>
      </c>
      <c r="S21" s="58" t="s">
        <v>72</v>
      </c>
      <c r="T21" s="58" t="s">
        <v>29</v>
      </c>
      <c r="U21" s="58" t="s">
        <v>53</v>
      </c>
    </row>
    <row r="22" spans="2:21" x14ac:dyDescent="0.25">
      <c r="B22" s="75">
        <v>4</v>
      </c>
      <c r="C22" s="76">
        <f t="shared" si="1"/>
        <v>1200</v>
      </c>
      <c r="D22" s="77">
        <f t="shared" si="2"/>
        <v>8.0736000000000008</v>
      </c>
      <c r="E22" s="77"/>
      <c r="F22" s="77">
        <f t="shared" si="2"/>
        <v>48.070779999999999</v>
      </c>
      <c r="O22" s="75">
        <v>4</v>
      </c>
      <c r="P22" s="78">
        <f t="shared" si="3"/>
        <v>16.425000000000001</v>
      </c>
      <c r="R22" s="58">
        <v>2</v>
      </c>
      <c r="S22" s="58" t="s">
        <v>71</v>
      </c>
      <c r="T22" s="58" t="s">
        <v>30</v>
      </c>
      <c r="U22" s="58" t="s">
        <v>54</v>
      </c>
    </row>
    <row r="23" spans="2:21" x14ac:dyDescent="0.25">
      <c r="B23" s="75">
        <v>5</v>
      </c>
      <c r="C23" s="76">
        <f t="shared" si="1"/>
        <v>1500</v>
      </c>
      <c r="D23" s="77">
        <f t="shared" si="2"/>
        <v>9.3420000000000005</v>
      </c>
      <c r="E23" s="77"/>
      <c r="F23" s="77">
        <f t="shared" si="2"/>
        <v>48.213475000000003</v>
      </c>
      <c r="H23" s="83" t="s">
        <v>19</v>
      </c>
      <c r="I23" s="84" t="s">
        <v>8</v>
      </c>
      <c r="J23" s="85" t="s">
        <v>74</v>
      </c>
      <c r="K23" s="84" t="s">
        <v>75</v>
      </c>
      <c r="L23" s="86" t="s">
        <v>73</v>
      </c>
      <c r="M23" s="84" t="s">
        <v>77</v>
      </c>
      <c r="O23" s="75">
        <v>5</v>
      </c>
      <c r="P23" s="78">
        <f t="shared" si="3"/>
        <v>16.425000000000001</v>
      </c>
      <c r="R23" s="58">
        <v>3</v>
      </c>
      <c r="S23" s="58" t="s">
        <v>76</v>
      </c>
      <c r="T23" s="58" t="s">
        <v>31</v>
      </c>
      <c r="U23" s="58" t="s">
        <v>55</v>
      </c>
    </row>
    <row r="24" spans="2:21" x14ac:dyDescent="0.25">
      <c r="B24" s="75">
        <v>6</v>
      </c>
      <c r="C24" s="76">
        <f t="shared" si="1"/>
        <v>1800</v>
      </c>
      <c r="D24" s="77">
        <f t="shared" si="2"/>
        <v>10.610400000000002</v>
      </c>
      <c r="E24" s="77"/>
      <c r="F24" s="77">
        <f t="shared" si="2"/>
        <v>48.356169999999999</v>
      </c>
      <c r="H24" s="58" t="s">
        <v>22</v>
      </c>
      <c r="I24" s="87">
        <f>I20*365*I19*INDEX(watts,J18)/1000</f>
        <v>16.425000000000001</v>
      </c>
      <c r="J24" s="87">
        <f>I20*365*I19*INDEX(watts,L18)/1000</f>
        <v>146</v>
      </c>
      <c r="K24" s="88"/>
      <c r="L24" s="89">
        <f>I20*365*I19*INDEX(watts,N18)/1000</f>
        <v>219</v>
      </c>
      <c r="M24" s="87"/>
      <c r="O24" s="75">
        <v>6</v>
      </c>
      <c r="P24" s="78">
        <f t="shared" si="3"/>
        <v>16.425000000000001</v>
      </c>
      <c r="R24" s="58">
        <v>4</v>
      </c>
      <c r="T24" s="58" t="s">
        <v>32</v>
      </c>
      <c r="U24" s="58" t="s">
        <v>56</v>
      </c>
    </row>
    <row r="25" spans="2:21" x14ac:dyDescent="0.25">
      <c r="B25" s="75">
        <v>7</v>
      </c>
      <c r="C25" s="76">
        <f t="shared" si="1"/>
        <v>2100</v>
      </c>
      <c r="D25" s="77">
        <f t="shared" si="2"/>
        <v>11.878800000000002</v>
      </c>
      <c r="E25" s="77"/>
      <c r="F25" s="77">
        <f t="shared" si="2"/>
        <v>48.498865000000002</v>
      </c>
      <c r="H25" s="58" t="s">
        <v>25</v>
      </c>
      <c r="I25" s="59">
        <f>I24*C11</f>
        <v>1.7361225</v>
      </c>
      <c r="J25" s="59">
        <f>J24*C11</f>
        <v>15.4322</v>
      </c>
      <c r="K25" s="90">
        <f>J25-I25</f>
        <v>13.696077499999999</v>
      </c>
      <c r="L25" s="77">
        <f>L24*C11</f>
        <v>23.148299999999999</v>
      </c>
      <c r="M25" s="77">
        <f>L25-I25</f>
        <v>21.412177499999999</v>
      </c>
      <c r="O25" s="75">
        <v>7</v>
      </c>
      <c r="P25" s="78">
        <f t="shared" si="3"/>
        <v>16.425000000000001</v>
      </c>
      <c r="R25" s="58">
        <v>5</v>
      </c>
      <c r="T25" s="58" t="s">
        <v>33</v>
      </c>
      <c r="U25" s="58" t="s">
        <v>57</v>
      </c>
    </row>
    <row r="26" spans="2:21" x14ac:dyDescent="0.25">
      <c r="B26" s="75">
        <v>8</v>
      </c>
      <c r="C26" s="76">
        <f t="shared" si="1"/>
        <v>2400</v>
      </c>
      <c r="D26" s="77">
        <f t="shared" si="2"/>
        <v>13.147200000000002</v>
      </c>
      <c r="E26" s="77"/>
      <c r="F26" s="77">
        <f t="shared" si="2"/>
        <v>48.641559999999998</v>
      </c>
      <c r="H26" s="58" t="str">
        <f>I21&amp;" yr usage cost"</f>
        <v>1 yr usage cost</v>
      </c>
      <c r="I26" s="59">
        <f>FV(C12,I21,-I25)</f>
        <v>1.7361225</v>
      </c>
      <c r="J26" s="59">
        <f>FV(C12,I21,-J25)</f>
        <v>15.4322</v>
      </c>
      <c r="K26" s="90">
        <f>J26-I26</f>
        <v>13.696077499999999</v>
      </c>
      <c r="L26" s="77">
        <f>FV(C12,I21,-L25)</f>
        <v>23.148299999999999</v>
      </c>
      <c r="M26" s="77">
        <f>L26-I26</f>
        <v>21.412177499999999</v>
      </c>
      <c r="O26" s="75">
        <v>8</v>
      </c>
      <c r="P26" s="78">
        <f t="shared" si="3"/>
        <v>16.425000000000001</v>
      </c>
      <c r="R26" s="58">
        <v>6</v>
      </c>
      <c r="T26" s="58" t="s">
        <v>34</v>
      </c>
      <c r="U26" s="58" t="s">
        <v>58</v>
      </c>
    </row>
    <row r="27" spans="2:21" x14ac:dyDescent="0.25">
      <c r="B27" s="75">
        <v>9</v>
      </c>
      <c r="C27" s="76">
        <f t="shared" si="1"/>
        <v>2700</v>
      </c>
      <c r="D27" s="77">
        <f t="shared" si="2"/>
        <v>14.415600000000001</v>
      </c>
      <c r="E27" s="77"/>
      <c r="F27" s="77">
        <f t="shared" si="2"/>
        <v>48.784255000000002</v>
      </c>
      <c r="H27" s="58" t="s">
        <v>63</v>
      </c>
      <c r="I27" s="77">
        <f>$I$19*ROUNDUP($I$21*$I$20*365/INDEX(lifetime,J18),0)*INDEX(cost,J18)</f>
        <v>47.5</v>
      </c>
      <c r="J27" s="77">
        <f>INDEX(cost,L18)*I19</f>
        <v>3</v>
      </c>
      <c r="K27" s="90"/>
      <c r="L27" s="77">
        <f>INDEX(cost,N18)*I19</f>
        <v>25</v>
      </c>
      <c r="M27" s="77"/>
      <c r="O27" s="75">
        <v>9</v>
      </c>
      <c r="P27" s="78">
        <f t="shared" si="3"/>
        <v>16.425000000000001</v>
      </c>
      <c r="R27" s="58">
        <v>7</v>
      </c>
      <c r="T27" s="58" t="s">
        <v>35</v>
      </c>
      <c r="U27" s="58" t="s">
        <v>59</v>
      </c>
    </row>
    <row r="28" spans="2:21" x14ac:dyDescent="0.25">
      <c r="B28" s="75">
        <v>10</v>
      </c>
      <c r="C28" s="76">
        <f t="shared" si="1"/>
        <v>3000</v>
      </c>
      <c r="D28" s="77">
        <f t="shared" si="2"/>
        <v>18.684000000000001</v>
      </c>
      <c r="E28" s="77"/>
      <c r="F28" s="77">
        <f t="shared" si="2"/>
        <v>48.926949999999998</v>
      </c>
      <c r="H28" s="58" t="s">
        <v>64</v>
      </c>
      <c r="I28" s="59">
        <f>I26+I27</f>
        <v>49.2361225</v>
      </c>
      <c r="J28" s="59">
        <f>J26+J27</f>
        <v>18.432200000000002</v>
      </c>
      <c r="K28" s="90"/>
      <c r="L28" s="59">
        <f>L26+L27</f>
        <v>48.148299999999999</v>
      </c>
      <c r="M28" s="77"/>
      <c r="O28" s="75">
        <v>10</v>
      </c>
      <c r="P28" s="78">
        <f t="shared" si="3"/>
        <v>16.425000000000001</v>
      </c>
      <c r="R28" s="58">
        <v>8</v>
      </c>
      <c r="T28" s="58" t="s">
        <v>36</v>
      </c>
      <c r="U28" s="58" t="s">
        <v>61</v>
      </c>
    </row>
    <row r="29" spans="2:21" x14ac:dyDescent="0.25">
      <c r="B29" s="75">
        <v>11</v>
      </c>
      <c r="C29" s="76">
        <f t="shared" si="1"/>
        <v>3300</v>
      </c>
      <c r="D29" s="77">
        <f t="shared" si="2"/>
        <v>19.952400000000004</v>
      </c>
      <c r="E29" s="77"/>
      <c r="F29" s="77">
        <f t="shared" si="2"/>
        <v>49.069645000000001</v>
      </c>
      <c r="O29" s="75">
        <v>11</v>
      </c>
      <c r="P29" s="78">
        <f t="shared" si="3"/>
        <v>16.425000000000001</v>
      </c>
      <c r="R29" s="58">
        <v>9</v>
      </c>
      <c r="T29" s="58" t="s">
        <v>37</v>
      </c>
      <c r="U29" s="58" t="s">
        <v>60</v>
      </c>
    </row>
    <row r="30" spans="2:21" x14ac:dyDescent="0.25">
      <c r="B30" s="75">
        <v>12</v>
      </c>
      <c r="C30" s="76">
        <f t="shared" si="1"/>
        <v>3600</v>
      </c>
      <c r="D30" s="77">
        <f t="shared" si="2"/>
        <v>21.220800000000004</v>
      </c>
      <c r="E30" s="77"/>
      <c r="F30" s="77">
        <f t="shared" si="2"/>
        <v>49.212339999999998</v>
      </c>
      <c r="H30" s="58" t="s">
        <v>15</v>
      </c>
      <c r="I30" s="58"/>
      <c r="O30" s="75">
        <v>12</v>
      </c>
      <c r="P30" s="78">
        <f t="shared" si="3"/>
        <v>16.425000000000001</v>
      </c>
      <c r="R30" s="58">
        <v>10</v>
      </c>
      <c r="T30" s="58" t="s">
        <v>38</v>
      </c>
    </row>
    <row r="31" spans="2:21" x14ac:dyDescent="0.25">
      <c r="B31" s="75">
        <v>13</v>
      </c>
      <c r="C31" s="76">
        <f t="shared" si="1"/>
        <v>3900</v>
      </c>
      <c r="D31" s="77">
        <f t="shared" si="2"/>
        <v>22.489200000000004</v>
      </c>
      <c r="E31" s="77"/>
      <c r="F31" s="77">
        <f t="shared" si="2"/>
        <v>49.355035000000001</v>
      </c>
      <c r="I31" s="69" t="s">
        <v>26</v>
      </c>
      <c r="J31" s="91" t="s">
        <v>18</v>
      </c>
      <c r="K31" s="91"/>
      <c r="L31" s="92" t="s">
        <v>68</v>
      </c>
      <c r="M31" s="93"/>
      <c r="O31" s="75">
        <v>13</v>
      </c>
      <c r="P31" s="78">
        <f t="shared" si="3"/>
        <v>16.425000000000001</v>
      </c>
      <c r="R31" s="58">
        <v>11</v>
      </c>
      <c r="T31" s="58" t="s">
        <v>39</v>
      </c>
    </row>
    <row r="32" spans="2:21" x14ac:dyDescent="0.25">
      <c r="B32" s="75">
        <v>14</v>
      </c>
      <c r="C32" s="76">
        <f t="shared" si="1"/>
        <v>4200</v>
      </c>
      <c r="D32" s="77">
        <f t="shared" si="2"/>
        <v>23.757600000000004</v>
      </c>
      <c r="E32" s="77"/>
      <c r="F32" s="77">
        <f t="shared" si="2"/>
        <v>49.497729999999997</v>
      </c>
      <c r="H32" s="58" t="s">
        <v>16</v>
      </c>
      <c r="I32" s="75">
        <f>CHOOSE($J$18,2,1,1)</f>
        <v>1</v>
      </c>
      <c r="J32" s="58">
        <f>I20*365*I19*INDEX(watts,I32)/1000*I21</f>
        <v>146</v>
      </c>
      <c r="K32" s="58"/>
      <c r="L32" s="59">
        <f>FV($C$12,$I$21,-J32/$I$21*$C$11) + $I$19*ROUNDUP($I$21*$I$20*365/INDEX(lifetime,I32),0)*INDEX(cost,I32)</f>
        <v>21.432200000000002</v>
      </c>
      <c r="M32" s="94"/>
      <c r="O32" s="75">
        <v>14</v>
      </c>
      <c r="P32" s="78">
        <f t="shared" si="3"/>
        <v>16.425000000000001</v>
      </c>
      <c r="R32" s="58">
        <v>12</v>
      </c>
      <c r="T32" s="58" t="s">
        <v>40</v>
      </c>
    </row>
    <row r="33" spans="2:20" x14ac:dyDescent="0.25">
      <c r="B33" s="75">
        <v>15</v>
      </c>
      <c r="C33" s="76">
        <f t="shared" si="1"/>
        <v>4500</v>
      </c>
      <c r="D33" s="77">
        <f t="shared" si="2"/>
        <v>25.026000000000003</v>
      </c>
      <c r="E33" s="77"/>
      <c r="F33" s="77">
        <f t="shared" si="2"/>
        <v>49.640425</v>
      </c>
      <c r="H33" s="58" t="s">
        <v>17</v>
      </c>
      <c r="I33" s="75">
        <f>CHOOSE($J$18,3,3,2)</f>
        <v>2</v>
      </c>
      <c r="J33" s="58">
        <f>I20*365*I19*INDEX(watts,I33)/1000*I21</f>
        <v>219</v>
      </c>
      <c r="K33" s="58"/>
      <c r="L33" s="59">
        <f>FV($C$12,$I$21,-J33/$I$21*$C$11) + ROUNDUP($I$21*$I$20*$I$19*365/INDEX(lifetime,I33),0)*INDEX(cost,I33)</f>
        <v>98.148300000000006</v>
      </c>
      <c r="M33" s="94"/>
      <c r="O33" s="75">
        <v>15</v>
      </c>
      <c r="P33" s="78">
        <f t="shared" si="3"/>
        <v>16.425000000000001</v>
      </c>
      <c r="R33" s="58">
        <v>13</v>
      </c>
      <c r="T33" s="58" t="s">
        <v>41</v>
      </c>
    </row>
    <row r="34" spans="2:20" x14ac:dyDescent="0.25">
      <c r="B34" s="75">
        <v>16</v>
      </c>
      <c r="C34" s="76">
        <f t="shared" si="1"/>
        <v>4800</v>
      </c>
      <c r="D34" s="77">
        <f t="shared" si="2"/>
        <v>26.294400000000003</v>
      </c>
      <c r="E34" s="77"/>
      <c r="F34" s="77">
        <f t="shared" si="2"/>
        <v>49.783119999999997</v>
      </c>
      <c r="O34" s="75">
        <v>16</v>
      </c>
      <c r="P34" s="78">
        <f t="shared" si="3"/>
        <v>16.425000000000001</v>
      </c>
      <c r="R34" s="58">
        <v>14</v>
      </c>
      <c r="T34" s="58" t="s">
        <v>42</v>
      </c>
    </row>
    <row r="35" spans="2:20" x14ac:dyDescent="0.25">
      <c r="B35" s="75">
        <v>17</v>
      </c>
      <c r="C35" s="76">
        <f t="shared" si="1"/>
        <v>5100</v>
      </c>
      <c r="D35" s="77">
        <f t="shared" si="2"/>
        <v>27.562800000000003</v>
      </c>
      <c r="E35" s="77"/>
      <c r="F35" s="77">
        <f t="shared" si="2"/>
        <v>49.925815</v>
      </c>
      <c r="H35" s="95" t="s">
        <v>65</v>
      </c>
      <c r="I35" s="96"/>
      <c r="J35" s="96"/>
      <c r="K35" s="96"/>
      <c r="L35" s="97"/>
      <c r="M35" s="98"/>
      <c r="O35" s="75">
        <v>17</v>
      </c>
      <c r="P35" s="78">
        <f t="shared" si="3"/>
        <v>16.425000000000001</v>
      </c>
      <c r="R35" s="58">
        <v>15</v>
      </c>
      <c r="T35" s="58" t="s">
        <v>43</v>
      </c>
    </row>
    <row r="36" spans="2:20" x14ac:dyDescent="0.25">
      <c r="B36" s="75">
        <v>18</v>
      </c>
      <c r="C36" s="76">
        <f t="shared" si="1"/>
        <v>5400</v>
      </c>
      <c r="D36" s="77">
        <f t="shared" si="2"/>
        <v>28.831200000000003</v>
      </c>
      <c r="E36" s="77"/>
      <c r="F36" s="77">
        <f t="shared" si="2"/>
        <v>50.068510000000003</v>
      </c>
      <c r="H36" s="99" t="str">
        <f>IF($I$28&gt;L32,"Spend ", "Save ")&amp;TEXT(ABS($I$28-L32),"$#,##")&amp;IF($I$28&gt;L32," more", "")&amp;" using "&amp;INDEX(bulbs,J18)&amp;" bulbs vs. incandescent"</f>
        <v>Spend $28 more using Chef LED bulbs vs. incandescent</v>
      </c>
      <c r="I36" s="100"/>
      <c r="J36" s="100"/>
      <c r="K36" s="100"/>
      <c r="L36" s="101"/>
      <c r="M36" s="48"/>
      <c r="O36" s="75">
        <v>18</v>
      </c>
      <c r="P36" s="78">
        <f t="shared" si="3"/>
        <v>16.425000000000001</v>
      </c>
      <c r="R36" s="58">
        <v>16</v>
      </c>
      <c r="T36" s="58" t="s">
        <v>44</v>
      </c>
    </row>
    <row r="37" spans="2:20" x14ac:dyDescent="0.25">
      <c r="B37" s="75">
        <v>19</v>
      </c>
      <c r="C37" s="76">
        <f t="shared" si="1"/>
        <v>5700</v>
      </c>
      <c r="D37" s="77">
        <f t="shared" si="2"/>
        <v>30.099600000000002</v>
      </c>
      <c r="E37" s="77"/>
      <c r="F37" s="77">
        <f t="shared" si="2"/>
        <v>50.211205</v>
      </c>
      <c r="H37" s="102" t="str">
        <f>IF($I$28&lt;L33,"Spend ", "Save ")&amp;TEXT(ABS($I$28-L33),"$#,##")&amp;IF($I$28&lt;L33," more", "")&amp;" using "&amp;INDEX(bulbs,I33)&amp;" bulbs vs. Chef LED"</f>
        <v>Spend $49 more using Halogen bulbs vs. Chef LED</v>
      </c>
      <c r="I37" s="103"/>
      <c r="J37" s="103"/>
      <c r="K37" s="103"/>
      <c r="L37" s="104"/>
      <c r="M37" s="48"/>
      <c r="O37" s="75">
        <v>19</v>
      </c>
      <c r="P37" s="78">
        <f t="shared" si="3"/>
        <v>16.425000000000001</v>
      </c>
      <c r="R37" s="58">
        <v>17</v>
      </c>
      <c r="T37" s="58" t="s">
        <v>45</v>
      </c>
    </row>
    <row r="38" spans="2:20" x14ac:dyDescent="0.25">
      <c r="B38" s="75">
        <v>20</v>
      </c>
      <c r="C38" s="76">
        <f t="shared" si="1"/>
        <v>6000</v>
      </c>
      <c r="D38" s="77">
        <f t="shared" si="2"/>
        <v>34.368000000000002</v>
      </c>
      <c r="E38" s="77"/>
      <c r="F38" s="77">
        <f t="shared" si="2"/>
        <v>50.353900000000003</v>
      </c>
      <c r="O38" s="75">
        <v>20</v>
      </c>
      <c r="P38" s="78">
        <f t="shared" si="3"/>
        <v>16.425000000000001</v>
      </c>
      <c r="R38" s="58">
        <v>18</v>
      </c>
      <c r="T38" s="58" t="s">
        <v>46</v>
      </c>
    </row>
    <row r="39" spans="2:20" x14ac:dyDescent="0.25">
      <c r="B39" s="75">
        <v>21</v>
      </c>
      <c r="C39" s="76">
        <f t="shared" si="1"/>
        <v>6300</v>
      </c>
      <c r="D39" s="77">
        <f t="shared" si="2"/>
        <v>35.636400000000009</v>
      </c>
      <c r="E39" s="77"/>
      <c r="F39" s="77">
        <f t="shared" si="2"/>
        <v>50.496594999999999</v>
      </c>
      <c r="H39" s="36" t="s">
        <v>130</v>
      </c>
      <c r="I39" s="110">
        <f>I27/K26</f>
        <v>3.4681462630450217</v>
      </c>
      <c r="O39" s="75">
        <v>21</v>
      </c>
      <c r="P39" s="78">
        <f t="shared" si="3"/>
        <v>16.425000000000001</v>
      </c>
      <c r="R39" s="58">
        <v>19</v>
      </c>
      <c r="T39" s="58" t="s">
        <v>47</v>
      </c>
    </row>
    <row r="40" spans="2:20" x14ac:dyDescent="0.25">
      <c r="B40" s="75">
        <v>22</v>
      </c>
      <c r="C40" s="76">
        <f t="shared" si="1"/>
        <v>6600</v>
      </c>
      <c r="D40" s="77">
        <f t="shared" si="2"/>
        <v>36.904800000000009</v>
      </c>
      <c r="E40" s="77"/>
      <c r="F40" s="77">
        <f t="shared" si="2"/>
        <v>50.639290000000003</v>
      </c>
      <c r="H40" s="36" t="s">
        <v>131</v>
      </c>
      <c r="O40" s="75">
        <v>22</v>
      </c>
      <c r="P40" s="78">
        <f t="shared" si="3"/>
        <v>16.425000000000001</v>
      </c>
      <c r="R40" s="58">
        <v>20</v>
      </c>
      <c r="T40" s="58" t="s">
        <v>48</v>
      </c>
    </row>
    <row r="41" spans="2:20" x14ac:dyDescent="0.25">
      <c r="B41" s="75">
        <v>23</v>
      </c>
      <c r="C41" s="76">
        <f t="shared" si="1"/>
        <v>6900</v>
      </c>
      <c r="D41" s="77">
        <f t="shared" si="2"/>
        <v>38.173200000000008</v>
      </c>
      <c r="E41" s="77"/>
      <c r="F41" s="77">
        <f t="shared" si="2"/>
        <v>50.781984999999999</v>
      </c>
      <c r="H41" s="105">
        <f>K26/12</f>
        <v>1.1413397916666665</v>
      </c>
      <c r="O41" s="75">
        <v>23</v>
      </c>
      <c r="P41" s="78">
        <f t="shared" si="3"/>
        <v>16.425000000000001</v>
      </c>
      <c r="R41" s="106">
        <v>21</v>
      </c>
      <c r="T41" s="58" t="s">
        <v>49</v>
      </c>
    </row>
    <row r="42" spans="2:20" x14ac:dyDescent="0.25">
      <c r="B42" s="75">
        <v>24</v>
      </c>
      <c r="C42" s="76">
        <f t="shared" si="1"/>
        <v>7200</v>
      </c>
      <c r="D42" s="77">
        <f t="shared" si="2"/>
        <v>39.441600000000008</v>
      </c>
      <c r="E42" s="77"/>
      <c r="F42" s="77">
        <f t="shared" si="2"/>
        <v>50.924680000000002</v>
      </c>
      <c r="O42" s="75">
        <v>24</v>
      </c>
      <c r="P42" s="78">
        <f t="shared" si="3"/>
        <v>16.425000000000001</v>
      </c>
      <c r="R42" s="106">
        <v>22</v>
      </c>
      <c r="T42" s="58" t="s">
        <v>50</v>
      </c>
    </row>
    <row r="43" spans="2:20" x14ac:dyDescent="0.25">
      <c r="B43" s="75">
        <v>25</v>
      </c>
      <c r="C43" s="76">
        <f t="shared" si="1"/>
        <v>7500</v>
      </c>
      <c r="D43" s="77">
        <f t="shared" si="2"/>
        <v>40.710000000000008</v>
      </c>
      <c r="E43" s="77"/>
      <c r="F43" s="77">
        <f t="shared" si="2"/>
        <v>51.067374999999998</v>
      </c>
      <c r="O43" s="75">
        <v>25</v>
      </c>
      <c r="P43" s="78">
        <f t="shared" si="3"/>
        <v>16.425000000000001</v>
      </c>
      <c r="R43" s="106">
        <v>23</v>
      </c>
      <c r="T43" s="58" t="s">
        <v>51</v>
      </c>
    </row>
    <row r="44" spans="2:20" x14ac:dyDescent="0.25">
      <c r="B44" s="75">
        <v>26</v>
      </c>
      <c r="C44" s="76">
        <f t="shared" si="1"/>
        <v>7800</v>
      </c>
      <c r="D44" s="77">
        <f t="shared" si="2"/>
        <v>41.978400000000008</v>
      </c>
      <c r="E44" s="77"/>
      <c r="F44" s="77">
        <f t="shared" si="2"/>
        <v>51.210070000000002</v>
      </c>
      <c r="O44" s="75">
        <v>26</v>
      </c>
      <c r="P44" s="78">
        <f t="shared" si="3"/>
        <v>16.425000000000001</v>
      </c>
      <c r="R44" s="106">
        <v>24</v>
      </c>
      <c r="T44" s="58" t="s">
        <v>52</v>
      </c>
    </row>
    <row r="45" spans="2:20" x14ac:dyDescent="0.25">
      <c r="B45" s="75">
        <v>27</v>
      </c>
      <c r="C45" s="76">
        <f t="shared" si="1"/>
        <v>8100</v>
      </c>
      <c r="D45" s="77">
        <f t="shared" si="2"/>
        <v>43.246800000000007</v>
      </c>
      <c r="E45" s="77"/>
      <c r="F45" s="77">
        <f t="shared" si="2"/>
        <v>51.352764999999998</v>
      </c>
      <c r="O45" s="75">
        <v>27</v>
      </c>
      <c r="P45" s="78">
        <f t="shared" si="3"/>
        <v>16.425000000000001</v>
      </c>
      <c r="R45" s="106">
        <v>25</v>
      </c>
    </row>
    <row r="46" spans="2:20" x14ac:dyDescent="0.25">
      <c r="B46" s="75">
        <v>28</v>
      </c>
      <c r="C46" s="76">
        <f t="shared" si="1"/>
        <v>8400</v>
      </c>
      <c r="D46" s="77">
        <f t="shared" si="2"/>
        <v>44.515200000000007</v>
      </c>
      <c r="E46" s="77"/>
      <c r="F46" s="77">
        <f t="shared" si="2"/>
        <v>51.495460000000001</v>
      </c>
      <c r="I46" s="36" t="s">
        <v>132</v>
      </c>
      <c r="O46" s="75">
        <v>28</v>
      </c>
      <c r="P46" s="78">
        <f t="shared" si="3"/>
        <v>16.425000000000001</v>
      </c>
      <c r="R46" s="106">
        <v>26</v>
      </c>
    </row>
    <row r="47" spans="2:20" x14ac:dyDescent="0.25">
      <c r="B47" s="75">
        <v>29</v>
      </c>
      <c r="C47" s="76">
        <f t="shared" si="1"/>
        <v>8700</v>
      </c>
      <c r="D47" s="77">
        <f t="shared" si="2"/>
        <v>45.783600000000007</v>
      </c>
      <c r="E47" s="77"/>
      <c r="F47" s="77">
        <f t="shared" si="2"/>
        <v>51.638154999999998</v>
      </c>
      <c r="H47" s="36" t="s">
        <v>133</v>
      </c>
      <c r="I47" s="114">
        <f>1.22*I19*I21*3</f>
        <v>3.66</v>
      </c>
      <c r="O47" s="75">
        <v>29</v>
      </c>
      <c r="P47" s="78">
        <f t="shared" si="3"/>
        <v>16.425000000000001</v>
      </c>
      <c r="R47" s="106">
        <v>27</v>
      </c>
    </row>
    <row r="48" spans="2:20" x14ac:dyDescent="0.25">
      <c r="B48" s="75">
        <v>30</v>
      </c>
      <c r="C48" s="76">
        <f t="shared" si="1"/>
        <v>9000</v>
      </c>
      <c r="D48" s="77">
        <f t="shared" si="2"/>
        <v>50.052000000000007</v>
      </c>
      <c r="E48" s="77"/>
      <c r="F48" s="77">
        <f t="shared" si="2"/>
        <v>51.780850000000001</v>
      </c>
      <c r="H48" s="36" t="s">
        <v>8</v>
      </c>
      <c r="O48" s="75">
        <v>30</v>
      </c>
      <c r="P48" s="78">
        <f t="shared" si="3"/>
        <v>16.425000000000001</v>
      </c>
      <c r="R48" s="106">
        <v>28</v>
      </c>
    </row>
    <row r="49" spans="2:18" x14ac:dyDescent="0.25">
      <c r="B49" s="75">
        <v>31</v>
      </c>
      <c r="C49" s="76">
        <f t="shared" si="1"/>
        <v>9300</v>
      </c>
      <c r="D49" s="77">
        <f t="shared" si="2"/>
        <v>51.320400000000006</v>
      </c>
      <c r="E49" s="77"/>
      <c r="F49" s="77">
        <f t="shared" si="2"/>
        <v>51.923544999999997</v>
      </c>
      <c r="R49" s="106">
        <v>29</v>
      </c>
    </row>
    <row r="50" spans="2:18" x14ac:dyDescent="0.25">
      <c r="B50" s="75">
        <v>32</v>
      </c>
      <c r="C50" s="76">
        <f t="shared" si="1"/>
        <v>9600</v>
      </c>
      <c r="D50" s="77">
        <f t="shared" si="2"/>
        <v>52.588800000000006</v>
      </c>
      <c r="E50" s="77"/>
      <c r="F50" s="77">
        <f t="shared" si="2"/>
        <v>52.066240000000001</v>
      </c>
      <c r="R50" s="106">
        <v>30</v>
      </c>
    </row>
    <row r="51" spans="2:18" x14ac:dyDescent="0.25">
      <c r="B51" s="75">
        <v>33</v>
      </c>
      <c r="C51" s="76">
        <f t="shared" si="1"/>
        <v>9900</v>
      </c>
      <c r="D51" s="77">
        <f t="shared" si="2"/>
        <v>53.857200000000006</v>
      </c>
      <c r="E51" s="77"/>
      <c r="F51" s="77">
        <f t="shared" si="2"/>
        <v>52.208934999999997</v>
      </c>
      <c r="R51" s="106">
        <v>31</v>
      </c>
    </row>
    <row r="52" spans="2:18" x14ac:dyDescent="0.25">
      <c r="B52" s="75">
        <v>34</v>
      </c>
      <c r="C52" s="76">
        <f t="shared" si="1"/>
        <v>10200</v>
      </c>
      <c r="D52" s="77">
        <f t="shared" si="2"/>
        <v>55.125600000000006</v>
      </c>
      <c r="E52" s="77"/>
      <c r="F52" s="77">
        <f t="shared" si="2"/>
        <v>52.35163</v>
      </c>
      <c r="R52" s="106">
        <v>32</v>
      </c>
    </row>
    <row r="53" spans="2:18" x14ac:dyDescent="0.25">
      <c r="B53" s="75">
        <v>35</v>
      </c>
      <c r="C53" s="76">
        <f t="shared" si="1"/>
        <v>10500</v>
      </c>
      <c r="D53" s="77">
        <f t="shared" si="2"/>
        <v>56.394000000000005</v>
      </c>
      <c r="E53" s="77"/>
      <c r="F53" s="77">
        <f t="shared" si="2"/>
        <v>52.494325000000003</v>
      </c>
      <c r="R53" s="106">
        <v>33</v>
      </c>
    </row>
    <row r="54" spans="2:18" x14ac:dyDescent="0.25">
      <c r="B54" s="75">
        <v>36</v>
      </c>
      <c r="C54" s="76">
        <f t="shared" si="1"/>
        <v>10800</v>
      </c>
      <c r="D54" s="77">
        <f t="shared" si="2"/>
        <v>57.662400000000005</v>
      </c>
      <c r="E54" s="77"/>
      <c r="F54" s="77">
        <f t="shared" si="2"/>
        <v>52.63702</v>
      </c>
      <c r="R54" s="106">
        <v>34</v>
      </c>
    </row>
    <row r="55" spans="2:18" x14ac:dyDescent="0.25">
      <c r="B55" s="75">
        <v>37</v>
      </c>
      <c r="C55" s="76">
        <f t="shared" si="1"/>
        <v>11100</v>
      </c>
      <c r="D55" s="77">
        <f t="shared" si="2"/>
        <v>58.930800000000005</v>
      </c>
      <c r="E55" s="77"/>
      <c r="F55" s="77">
        <f t="shared" si="2"/>
        <v>52.779714999999996</v>
      </c>
      <c r="R55" s="106">
        <v>35</v>
      </c>
    </row>
    <row r="56" spans="2:18" x14ac:dyDescent="0.25">
      <c r="B56" s="75">
        <v>38</v>
      </c>
      <c r="C56" s="76">
        <f t="shared" si="1"/>
        <v>11400</v>
      </c>
      <c r="D56" s="77">
        <f t="shared" si="2"/>
        <v>60.199200000000005</v>
      </c>
      <c r="E56" s="77"/>
      <c r="F56" s="77">
        <f t="shared" si="2"/>
        <v>52.922409999999999</v>
      </c>
      <c r="R56" s="106">
        <v>36</v>
      </c>
    </row>
    <row r="57" spans="2:18" x14ac:dyDescent="0.25">
      <c r="B57" s="75">
        <v>39</v>
      </c>
      <c r="C57" s="76">
        <f t="shared" si="1"/>
        <v>11700</v>
      </c>
      <c r="D57" s="77">
        <f t="shared" si="2"/>
        <v>61.467600000000004</v>
      </c>
      <c r="E57" s="77"/>
      <c r="F57" s="77">
        <f t="shared" si="2"/>
        <v>53.065105000000003</v>
      </c>
      <c r="R57" s="106">
        <v>37</v>
      </c>
    </row>
    <row r="58" spans="2:18" x14ac:dyDescent="0.25">
      <c r="B58" s="75">
        <v>40</v>
      </c>
      <c r="C58" s="76">
        <f t="shared" si="1"/>
        <v>12000</v>
      </c>
      <c r="D58" s="77">
        <f t="shared" si="2"/>
        <v>65.736000000000004</v>
      </c>
      <c r="E58" s="77"/>
      <c r="F58" s="77">
        <f t="shared" si="2"/>
        <v>53.207799999999999</v>
      </c>
      <c r="R58" s="106">
        <v>38</v>
      </c>
    </row>
    <row r="59" spans="2:18" x14ac:dyDescent="0.25">
      <c r="B59" s="75">
        <v>41</v>
      </c>
      <c r="C59" s="76">
        <f t="shared" si="1"/>
        <v>12300</v>
      </c>
      <c r="D59" s="77">
        <f t="shared" si="2"/>
        <v>67.004400000000004</v>
      </c>
      <c r="E59" s="77"/>
      <c r="F59" s="77">
        <f t="shared" si="2"/>
        <v>53.350495000000002</v>
      </c>
      <c r="R59" s="106">
        <v>39</v>
      </c>
    </row>
    <row r="60" spans="2:18" x14ac:dyDescent="0.25">
      <c r="B60" s="75">
        <v>42</v>
      </c>
      <c r="C60" s="76">
        <f t="shared" si="1"/>
        <v>12600</v>
      </c>
      <c r="D60" s="77">
        <f t="shared" si="2"/>
        <v>68.272800000000018</v>
      </c>
      <c r="E60" s="77"/>
      <c r="F60" s="77">
        <f t="shared" si="2"/>
        <v>53.493189999999998</v>
      </c>
      <c r="R60" s="106">
        <v>40</v>
      </c>
    </row>
    <row r="61" spans="2:18" x14ac:dyDescent="0.25">
      <c r="B61" s="75">
        <v>43</v>
      </c>
      <c r="C61" s="76">
        <f t="shared" si="1"/>
        <v>12900</v>
      </c>
      <c r="D61" s="77">
        <f t="shared" si="2"/>
        <v>69.541200000000003</v>
      </c>
      <c r="E61" s="77"/>
      <c r="F61" s="77">
        <f t="shared" si="2"/>
        <v>53.635885000000002</v>
      </c>
      <c r="R61" s="106">
        <v>41</v>
      </c>
    </row>
    <row r="62" spans="2:18" x14ac:dyDescent="0.25">
      <c r="B62" s="75">
        <v>44</v>
      </c>
      <c r="C62" s="76">
        <f t="shared" si="1"/>
        <v>13200</v>
      </c>
      <c r="D62" s="77">
        <f t="shared" si="2"/>
        <v>70.809600000000017</v>
      </c>
      <c r="E62" s="77"/>
      <c r="F62" s="77">
        <f t="shared" si="2"/>
        <v>53.778579999999998</v>
      </c>
      <c r="R62" s="106">
        <v>42</v>
      </c>
    </row>
    <row r="63" spans="2:18" x14ac:dyDescent="0.25">
      <c r="B63" s="75">
        <v>45</v>
      </c>
      <c r="C63" s="76">
        <f t="shared" si="1"/>
        <v>13500</v>
      </c>
      <c r="D63" s="77">
        <f t="shared" si="2"/>
        <v>72.078000000000003</v>
      </c>
      <c r="E63" s="77"/>
      <c r="F63" s="77">
        <f t="shared" si="2"/>
        <v>53.921275000000001</v>
      </c>
      <c r="R63" s="106">
        <v>43</v>
      </c>
    </row>
    <row r="64" spans="2:18" x14ac:dyDescent="0.25">
      <c r="B64" s="75">
        <v>46</v>
      </c>
      <c r="C64" s="76">
        <f t="shared" si="1"/>
        <v>13800</v>
      </c>
      <c r="D64" s="77">
        <f t="shared" si="2"/>
        <v>73.346400000000017</v>
      </c>
      <c r="E64" s="77"/>
      <c r="F64" s="77">
        <f t="shared" si="2"/>
        <v>54.063969999999998</v>
      </c>
      <c r="R64" s="106">
        <v>44</v>
      </c>
    </row>
    <row r="65" spans="2:18" x14ac:dyDescent="0.25">
      <c r="B65" s="75">
        <v>47</v>
      </c>
      <c r="C65" s="76">
        <f t="shared" si="1"/>
        <v>14100</v>
      </c>
      <c r="D65" s="77">
        <f t="shared" si="2"/>
        <v>74.614800000000002</v>
      </c>
      <c r="E65" s="77"/>
      <c r="F65" s="77">
        <f t="shared" si="2"/>
        <v>54.206665000000001</v>
      </c>
      <c r="R65" s="106">
        <v>45</v>
      </c>
    </row>
    <row r="66" spans="2:18" x14ac:dyDescent="0.25">
      <c r="B66" s="75">
        <v>48</v>
      </c>
      <c r="C66" s="76">
        <f t="shared" si="1"/>
        <v>14400</v>
      </c>
      <c r="D66" s="77">
        <f t="shared" si="2"/>
        <v>75.883200000000016</v>
      </c>
      <c r="E66" s="77"/>
      <c r="F66" s="77">
        <f t="shared" si="2"/>
        <v>54.349359999999997</v>
      </c>
      <c r="R66" s="106">
        <v>46</v>
      </c>
    </row>
    <row r="67" spans="2:18" x14ac:dyDescent="0.25">
      <c r="B67" s="75">
        <v>49</v>
      </c>
      <c r="C67" s="76">
        <f t="shared" si="1"/>
        <v>14700</v>
      </c>
      <c r="D67" s="77">
        <f t="shared" si="2"/>
        <v>77.151600000000002</v>
      </c>
      <c r="E67" s="77"/>
      <c r="F67" s="77">
        <f t="shared" si="2"/>
        <v>54.492055000000001</v>
      </c>
      <c r="R67" s="106">
        <v>47</v>
      </c>
    </row>
    <row r="68" spans="2:18" x14ac:dyDescent="0.25">
      <c r="B68" s="75">
        <v>50</v>
      </c>
      <c r="C68" s="76">
        <f t="shared" si="1"/>
        <v>15000</v>
      </c>
      <c r="D68" s="77">
        <f t="shared" si="2"/>
        <v>81.420000000000016</v>
      </c>
      <c r="E68" s="77"/>
      <c r="F68" s="77">
        <f t="shared" si="2"/>
        <v>54.634749999999997</v>
      </c>
      <c r="R68" s="106">
        <v>48</v>
      </c>
    </row>
    <row r="69" spans="2:18" x14ac:dyDescent="0.25">
      <c r="B69" s="75">
        <v>51</v>
      </c>
      <c r="C69" s="76">
        <f t="shared" si="1"/>
        <v>15300</v>
      </c>
      <c r="D69" s="77">
        <f t="shared" si="2"/>
        <v>82.688400000000016</v>
      </c>
      <c r="E69" s="77"/>
      <c r="F69" s="77">
        <f t="shared" si="2"/>
        <v>54.777445</v>
      </c>
      <c r="R69" s="106">
        <v>49</v>
      </c>
    </row>
    <row r="70" spans="2:18" x14ac:dyDescent="0.25">
      <c r="B70" s="75">
        <v>52</v>
      </c>
      <c r="C70" s="76">
        <f t="shared" si="1"/>
        <v>15600</v>
      </c>
      <c r="D70" s="77">
        <f t="shared" si="2"/>
        <v>83.956800000000015</v>
      </c>
      <c r="E70" s="77"/>
      <c r="F70" s="77">
        <f t="shared" si="2"/>
        <v>54.920139999999996</v>
      </c>
      <c r="R70" s="106">
        <v>50</v>
      </c>
    </row>
    <row r="71" spans="2:18" x14ac:dyDescent="0.25">
      <c r="B71" s="75">
        <v>53</v>
      </c>
      <c r="C71" s="76">
        <f t="shared" si="1"/>
        <v>15900</v>
      </c>
      <c r="D71" s="77">
        <f t="shared" si="2"/>
        <v>85.225200000000015</v>
      </c>
      <c r="E71" s="77"/>
      <c r="F71" s="77">
        <f t="shared" si="2"/>
        <v>55.062835</v>
      </c>
      <c r="R71" s="106">
        <v>51</v>
      </c>
    </row>
    <row r="72" spans="2:18" x14ac:dyDescent="0.25">
      <c r="B72" s="75">
        <v>54</v>
      </c>
      <c r="C72" s="76">
        <f t="shared" si="1"/>
        <v>16200</v>
      </c>
      <c r="D72" s="77">
        <f t="shared" si="2"/>
        <v>86.493600000000015</v>
      </c>
      <c r="E72" s="77"/>
      <c r="F72" s="77">
        <f t="shared" si="2"/>
        <v>55.205529999999996</v>
      </c>
      <c r="R72" s="106">
        <v>52</v>
      </c>
    </row>
    <row r="73" spans="2:18" x14ac:dyDescent="0.25">
      <c r="B73" s="75">
        <v>55</v>
      </c>
      <c r="C73" s="76">
        <f t="shared" si="1"/>
        <v>16500</v>
      </c>
      <c r="D73" s="77">
        <f t="shared" si="2"/>
        <v>87.762000000000015</v>
      </c>
      <c r="E73" s="77"/>
      <c r="F73" s="77">
        <f t="shared" si="2"/>
        <v>55.348224999999999</v>
      </c>
      <c r="R73" s="106">
        <v>53</v>
      </c>
    </row>
    <row r="74" spans="2:18" x14ac:dyDescent="0.25">
      <c r="B74" s="75">
        <v>56</v>
      </c>
      <c r="C74" s="76">
        <f t="shared" si="1"/>
        <v>16800</v>
      </c>
      <c r="D74" s="77">
        <f t="shared" si="2"/>
        <v>89.030400000000014</v>
      </c>
      <c r="E74" s="77"/>
      <c r="F74" s="77">
        <f t="shared" si="2"/>
        <v>55.490920000000003</v>
      </c>
      <c r="R74" s="106">
        <v>54</v>
      </c>
    </row>
    <row r="75" spans="2:18" x14ac:dyDescent="0.25">
      <c r="B75" s="75">
        <v>57</v>
      </c>
      <c r="C75" s="76">
        <f t="shared" si="1"/>
        <v>17100</v>
      </c>
      <c r="D75" s="77">
        <f t="shared" si="2"/>
        <v>90.298800000000014</v>
      </c>
      <c r="E75" s="77"/>
      <c r="F75" s="77">
        <f t="shared" si="2"/>
        <v>55.633614999999999</v>
      </c>
      <c r="R75" s="106">
        <v>55</v>
      </c>
    </row>
    <row r="76" spans="2:18" x14ac:dyDescent="0.25">
      <c r="B76" s="75">
        <v>58</v>
      </c>
      <c r="C76" s="76">
        <f t="shared" si="1"/>
        <v>17400</v>
      </c>
      <c r="D76" s="77">
        <f t="shared" si="2"/>
        <v>91.567200000000014</v>
      </c>
      <c r="E76" s="77"/>
      <c r="F76" s="77">
        <f t="shared" si="2"/>
        <v>55.776309999999995</v>
      </c>
      <c r="R76" s="106">
        <v>56</v>
      </c>
    </row>
    <row r="77" spans="2:18" x14ac:dyDescent="0.25">
      <c r="B77" s="75">
        <v>59</v>
      </c>
      <c r="C77" s="76">
        <f t="shared" si="1"/>
        <v>17700</v>
      </c>
      <c r="D77" s="77">
        <f t="shared" si="2"/>
        <v>92.835600000000014</v>
      </c>
      <c r="E77" s="77"/>
      <c r="F77" s="77">
        <f t="shared" si="2"/>
        <v>55.919004999999999</v>
      </c>
      <c r="R77" s="106">
        <v>57</v>
      </c>
    </row>
    <row r="78" spans="2:18" x14ac:dyDescent="0.25">
      <c r="B78" s="75">
        <v>60</v>
      </c>
      <c r="C78" s="76">
        <f t="shared" si="1"/>
        <v>18000</v>
      </c>
      <c r="D78" s="77">
        <f t="shared" si="2"/>
        <v>97.104000000000013</v>
      </c>
      <c r="E78" s="77"/>
      <c r="F78" s="77">
        <f t="shared" si="2"/>
        <v>56.061700000000002</v>
      </c>
      <c r="R78" s="106">
        <v>58</v>
      </c>
    </row>
    <row r="79" spans="2:18" x14ac:dyDescent="0.25">
      <c r="R79" s="106">
        <v>59</v>
      </c>
    </row>
    <row r="80" spans="2:18" x14ac:dyDescent="0.25">
      <c r="R80" s="106">
        <v>60</v>
      </c>
    </row>
    <row r="81" spans="2:18" x14ac:dyDescent="0.25">
      <c r="R81" s="106">
        <v>61</v>
      </c>
    </row>
    <row r="82" spans="2:18" x14ac:dyDescent="0.25">
      <c r="R82" s="106">
        <v>62</v>
      </c>
    </row>
    <row r="83" spans="2:18" x14ac:dyDescent="0.25">
      <c r="B83" s="107"/>
      <c r="C83" s="108"/>
      <c r="D83" s="108"/>
      <c r="E83" s="108"/>
      <c r="F83" s="109"/>
      <c r="R83" s="106">
        <v>63</v>
      </c>
    </row>
    <row r="84" spans="2:18" x14ac:dyDescent="0.25">
      <c r="R84" s="106">
        <v>64</v>
      </c>
    </row>
    <row r="85" spans="2:18" x14ac:dyDescent="0.25">
      <c r="R85" s="106">
        <v>65</v>
      </c>
    </row>
    <row r="86" spans="2:18" x14ac:dyDescent="0.25">
      <c r="R86" s="106">
        <v>66</v>
      </c>
    </row>
    <row r="87" spans="2:18" x14ac:dyDescent="0.25">
      <c r="R87" s="106">
        <v>67</v>
      </c>
    </row>
    <row r="88" spans="2:18" x14ac:dyDescent="0.25">
      <c r="R88" s="106">
        <v>68</v>
      </c>
    </row>
    <row r="89" spans="2:18" x14ac:dyDescent="0.25">
      <c r="R89" s="106">
        <v>69</v>
      </c>
    </row>
    <row r="90" spans="2:18" x14ac:dyDescent="0.25">
      <c r="R90" s="106">
        <v>70</v>
      </c>
    </row>
    <row r="91" spans="2:18" x14ac:dyDescent="0.25">
      <c r="R91" s="106">
        <v>71</v>
      </c>
    </row>
    <row r="92" spans="2:18" x14ac:dyDescent="0.25">
      <c r="R92" s="106">
        <v>72</v>
      </c>
    </row>
    <row r="93" spans="2:18" x14ac:dyDescent="0.25">
      <c r="R93" s="106">
        <v>73</v>
      </c>
    </row>
    <row r="94" spans="2:18" x14ac:dyDescent="0.25">
      <c r="R94" s="106">
        <v>74</v>
      </c>
    </row>
    <row r="95" spans="2:18" x14ac:dyDescent="0.25">
      <c r="R95" s="106">
        <v>75</v>
      </c>
    </row>
    <row r="96" spans="2:18" x14ac:dyDescent="0.25">
      <c r="R96" s="106">
        <v>76</v>
      </c>
    </row>
    <row r="97" spans="18:18" x14ac:dyDescent="0.25">
      <c r="R97" s="106">
        <v>77</v>
      </c>
    </row>
    <row r="98" spans="18:18" x14ac:dyDescent="0.25">
      <c r="R98" s="106">
        <v>78</v>
      </c>
    </row>
    <row r="99" spans="18:18" x14ac:dyDescent="0.25">
      <c r="R99" s="106">
        <v>79</v>
      </c>
    </row>
    <row r="100" spans="18:18" x14ac:dyDescent="0.25">
      <c r="R100" s="106">
        <v>80</v>
      </c>
    </row>
    <row r="101" spans="18:18" x14ac:dyDescent="0.25">
      <c r="R101" s="106">
        <v>81</v>
      </c>
    </row>
    <row r="102" spans="18:18" x14ac:dyDescent="0.25">
      <c r="R102" s="106">
        <v>82</v>
      </c>
    </row>
    <row r="103" spans="18:18" x14ac:dyDescent="0.25">
      <c r="R103" s="106">
        <v>83</v>
      </c>
    </row>
    <row r="104" spans="18:18" x14ac:dyDescent="0.25">
      <c r="R104" s="106">
        <v>84</v>
      </c>
    </row>
    <row r="105" spans="18:18" x14ac:dyDescent="0.25">
      <c r="R105" s="106">
        <v>85</v>
      </c>
    </row>
    <row r="106" spans="18:18" x14ac:dyDescent="0.25">
      <c r="R106" s="106">
        <v>86</v>
      </c>
    </row>
    <row r="107" spans="18:18" x14ac:dyDescent="0.25">
      <c r="R107" s="106">
        <v>87</v>
      </c>
    </row>
    <row r="108" spans="18:18" x14ac:dyDescent="0.25">
      <c r="R108" s="106">
        <v>88</v>
      </c>
    </row>
    <row r="109" spans="18:18" x14ac:dyDescent="0.25">
      <c r="R109" s="106">
        <v>89</v>
      </c>
    </row>
    <row r="110" spans="18:18" x14ac:dyDescent="0.25">
      <c r="R110" s="106">
        <v>90</v>
      </c>
    </row>
    <row r="111" spans="18:18" x14ac:dyDescent="0.25">
      <c r="R111" s="106">
        <v>91</v>
      </c>
    </row>
    <row r="112" spans="18:18" x14ac:dyDescent="0.25">
      <c r="R112" s="106">
        <v>92</v>
      </c>
    </row>
    <row r="113" spans="18:18" x14ac:dyDescent="0.25">
      <c r="R113" s="106">
        <v>93</v>
      </c>
    </row>
    <row r="114" spans="18:18" x14ac:dyDescent="0.25">
      <c r="R114" s="106">
        <v>94</v>
      </c>
    </row>
    <row r="115" spans="18:18" x14ac:dyDescent="0.25">
      <c r="R115" s="106">
        <v>95</v>
      </c>
    </row>
    <row r="116" spans="18:18" x14ac:dyDescent="0.25">
      <c r="R116" s="106">
        <v>96</v>
      </c>
    </row>
    <row r="117" spans="18:18" x14ac:dyDescent="0.25">
      <c r="R117" s="106">
        <v>97</v>
      </c>
    </row>
    <row r="118" spans="18:18" x14ac:dyDescent="0.25">
      <c r="R118" s="106">
        <v>98</v>
      </c>
    </row>
    <row r="119" spans="18:18" x14ac:dyDescent="0.25">
      <c r="R119" s="106">
        <v>99</v>
      </c>
    </row>
    <row r="120" spans="18:18" x14ac:dyDescent="0.25">
      <c r="R120" s="106">
        <v>100</v>
      </c>
    </row>
    <row r="121" spans="18:18" x14ac:dyDescent="0.25">
      <c r="R121" s="106">
        <v>101</v>
      </c>
    </row>
    <row r="122" spans="18:18" x14ac:dyDescent="0.25">
      <c r="R122" s="106">
        <v>102</v>
      </c>
    </row>
    <row r="123" spans="18:18" x14ac:dyDescent="0.25">
      <c r="R123" s="106">
        <v>103</v>
      </c>
    </row>
    <row r="124" spans="18:18" x14ac:dyDescent="0.25">
      <c r="R124" s="106">
        <v>104</v>
      </c>
    </row>
    <row r="125" spans="18:18" x14ac:dyDescent="0.25">
      <c r="R125" s="106">
        <v>105</v>
      </c>
    </row>
    <row r="126" spans="18:18" x14ac:dyDescent="0.25">
      <c r="R126" s="106">
        <v>106</v>
      </c>
    </row>
    <row r="127" spans="18:18" x14ac:dyDescent="0.25">
      <c r="R127" s="106">
        <v>107</v>
      </c>
    </row>
    <row r="128" spans="18:18" x14ac:dyDescent="0.25">
      <c r="R128" s="106">
        <v>108</v>
      </c>
    </row>
    <row r="129" spans="18:18" x14ac:dyDescent="0.25">
      <c r="R129" s="106">
        <v>109</v>
      </c>
    </row>
    <row r="130" spans="18:18" x14ac:dyDescent="0.25">
      <c r="R130" s="106">
        <v>110</v>
      </c>
    </row>
    <row r="131" spans="18:18" x14ac:dyDescent="0.25">
      <c r="R131" s="106">
        <v>111</v>
      </c>
    </row>
    <row r="132" spans="18:18" x14ac:dyDescent="0.25">
      <c r="R132" s="106">
        <v>112</v>
      </c>
    </row>
    <row r="133" spans="18:18" x14ac:dyDescent="0.25">
      <c r="R133" s="106">
        <v>113</v>
      </c>
    </row>
    <row r="134" spans="18:18" x14ac:dyDescent="0.25">
      <c r="R134" s="106">
        <v>114</v>
      </c>
    </row>
    <row r="135" spans="18:18" x14ac:dyDescent="0.25">
      <c r="R135" s="106">
        <v>115</v>
      </c>
    </row>
    <row r="136" spans="18:18" x14ac:dyDescent="0.25">
      <c r="R136" s="106">
        <v>116</v>
      </c>
    </row>
    <row r="137" spans="18:18" x14ac:dyDescent="0.25">
      <c r="R137" s="106">
        <v>117</v>
      </c>
    </row>
    <row r="138" spans="18:18" x14ac:dyDescent="0.25">
      <c r="R138" s="106">
        <v>118</v>
      </c>
    </row>
    <row r="139" spans="18:18" x14ac:dyDescent="0.25">
      <c r="R139" s="106">
        <v>119</v>
      </c>
    </row>
    <row r="140" spans="18:18" x14ac:dyDescent="0.25">
      <c r="R140" s="106">
        <v>120</v>
      </c>
    </row>
    <row r="141" spans="18:18" x14ac:dyDescent="0.25">
      <c r="R141" s="106">
        <v>121</v>
      </c>
    </row>
    <row r="142" spans="18:18" x14ac:dyDescent="0.25">
      <c r="R142" s="106">
        <v>122</v>
      </c>
    </row>
    <row r="143" spans="18:18" x14ac:dyDescent="0.25">
      <c r="R143" s="106">
        <v>123</v>
      </c>
    </row>
    <row r="144" spans="18:18" x14ac:dyDescent="0.25">
      <c r="R144" s="106">
        <v>124</v>
      </c>
    </row>
    <row r="145" spans="18:18" x14ac:dyDescent="0.25">
      <c r="R145" s="106">
        <v>125</v>
      </c>
    </row>
    <row r="146" spans="18:18" x14ac:dyDescent="0.25">
      <c r="R146" s="106">
        <v>126</v>
      </c>
    </row>
    <row r="147" spans="18:18" x14ac:dyDescent="0.25">
      <c r="R147" s="106">
        <v>127</v>
      </c>
    </row>
    <row r="148" spans="18:18" x14ac:dyDescent="0.25">
      <c r="R148" s="106">
        <v>128</v>
      </c>
    </row>
    <row r="149" spans="18:18" x14ac:dyDescent="0.25">
      <c r="R149" s="106">
        <v>129</v>
      </c>
    </row>
    <row r="150" spans="18:18" x14ac:dyDescent="0.25">
      <c r="R150" s="106">
        <v>130</v>
      </c>
    </row>
    <row r="151" spans="18:18" x14ac:dyDescent="0.25">
      <c r="R151" s="106">
        <v>131</v>
      </c>
    </row>
    <row r="152" spans="18:18" x14ac:dyDescent="0.25">
      <c r="R152" s="106">
        <v>132</v>
      </c>
    </row>
    <row r="153" spans="18:18" x14ac:dyDescent="0.25">
      <c r="R153" s="106">
        <v>133</v>
      </c>
    </row>
    <row r="154" spans="18:18" x14ac:dyDescent="0.25">
      <c r="R154" s="106">
        <v>134</v>
      </c>
    </row>
    <row r="155" spans="18:18" x14ac:dyDescent="0.25">
      <c r="R155" s="106">
        <v>135</v>
      </c>
    </row>
    <row r="156" spans="18:18" x14ac:dyDescent="0.25">
      <c r="R156" s="106">
        <v>136</v>
      </c>
    </row>
    <row r="157" spans="18:18" x14ac:dyDescent="0.25">
      <c r="R157" s="106">
        <v>137</v>
      </c>
    </row>
    <row r="158" spans="18:18" x14ac:dyDescent="0.25">
      <c r="R158" s="106">
        <v>138</v>
      </c>
    </row>
    <row r="159" spans="18:18" x14ac:dyDescent="0.25">
      <c r="R159" s="106">
        <v>139</v>
      </c>
    </row>
    <row r="160" spans="18:18" x14ac:dyDescent="0.25">
      <c r="R160" s="106">
        <v>140</v>
      </c>
    </row>
    <row r="161" spans="18:18" x14ac:dyDescent="0.25">
      <c r="R161" s="106">
        <v>141</v>
      </c>
    </row>
    <row r="162" spans="18:18" x14ac:dyDescent="0.25">
      <c r="R162" s="106">
        <v>142</v>
      </c>
    </row>
    <row r="163" spans="18:18" x14ac:dyDescent="0.25">
      <c r="R163" s="106">
        <v>143</v>
      </c>
    </row>
    <row r="164" spans="18:18" x14ac:dyDescent="0.25">
      <c r="R164" s="106">
        <v>144</v>
      </c>
    </row>
    <row r="165" spans="18:18" x14ac:dyDescent="0.25">
      <c r="R165" s="106">
        <v>145</v>
      </c>
    </row>
    <row r="166" spans="18:18" x14ac:dyDescent="0.25">
      <c r="R166" s="106">
        <v>146</v>
      </c>
    </row>
    <row r="167" spans="18:18" x14ac:dyDescent="0.25">
      <c r="R167" s="106">
        <v>147</v>
      </c>
    </row>
    <row r="168" spans="18:18" x14ac:dyDescent="0.25">
      <c r="R168" s="106">
        <v>148</v>
      </c>
    </row>
    <row r="169" spans="18:18" x14ac:dyDescent="0.25">
      <c r="R169" s="106">
        <v>149</v>
      </c>
    </row>
    <row r="170" spans="18:18" x14ac:dyDescent="0.25">
      <c r="R170" s="106">
        <v>150</v>
      </c>
    </row>
    <row r="171" spans="18:18" x14ac:dyDescent="0.25">
      <c r="R171" s="106">
        <v>151</v>
      </c>
    </row>
    <row r="172" spans="18:18" x14ac:dyDescent="0.25">
      <c r="R172" s="106">
        <v>152</v>
      </c>
    </row>
    <row r="173" spans="18:18" x14ac:dyDescent="0.25">
      <c r="R173" s="106">
        <v>153</v>
      </c>
    </row>
    <row r="174" spans="18:18" x14ac:dyDescent="0.25">
      <c r="R174" s="106">
        <v>154</v>
      </c>
    </row>
    <row r="175" spans="18:18" x14ac:dyDescent="0.25">
      <c r="R175" s="106">
        <v>155</v>
      </c>
    </row>
    <row r="176" spans="18:18" x14ac:dyDescent="0.25">
      <c r="R176" s="106">
        <v>156</v>
      </c>
    </row>
    <row r="177" spans="18:18" x14ac:dyDescent="0.25">
      <c r="R177" s="106">
        <v>157</v>
      </c>
    </row>
    <row r="178" spans="18:18" x14ac:dyDescent="0.25">
      <c r="R178" s="106">
        <v>158</v>
      </c>
    </row>
    <row r="179" spans="18:18" x14ac:dyDescent="0.25">
      <c r="R179" s="106">
        <v>159</v>
      </c>
    </row>
    <row r="180" spans="18:18" x14ac:dyDescent="0.25">
      <c r="R180" s="106">
        <v>160</v>
      </c>
    </row>
    <row r="181" spans="18:18" x14ac:dyDescent="0.25">
      <c r="R181" s="106">
        <v>161</v>
      </c>
    </row>
    <row r="182" spans="18:18" x14ac:dyDescent="0.25">
      <c r="R182" s="106">
        <v>162</v>
      </c>
    </row>
    <row r="183" spans="18:18" x14ac:dyDescent="0.25">
      <c r="R183" s="106">
        <v>163</v>
      </c>
    </row>
    <row r="184" spans="18:18" x14ac:dyDescent="0.25">
      <c r="R184" s="106">
        <v>164</v>
      </c>
    </row>
    <row r="185" spans="18:18" x14ac:dyDescent="0.25">
      <c r="R185" s="106">
        <v>165</v>
      </c>
    </row>
    <row r="186" spans="18:18" x14ac:dyDescent="0.25">
      <c r="R186" s="106">
        <v>166</v>
      </c>
    </row>
    <row r="187" spans="18:18" x14ac:dyDescent="0.25">
      <c r="R187" s="106">
        <v>167</v>
      </c>
    </row>
    <row r="188" spans="18:18" x14ac:dyDescent="0.25">
      <c r="R188" s="106">
        <v>168</v>
      </c>
    </row>
    <row r="189" spans="18:18" x14ac:dyDescent="0.25">
      <c r="R189" s="106">
        <v>169</v>
      </c>
    </row>
    <row r="190" spans="18:18" x14ac:dyDescent="0.25">
      <c r="R190" s="106">
        <v>170</v>
      </c>
    </row>
    <row r="191" spans="18:18" x14ac:dyDescent="0.25">
      <c r="R191" s="106">
        <v>171</v>
      </c>
    </row>
    <row r="192" spans="18:18" x14ac:dyDescent="0.25">
      <c r="R192" s="106">
        <v>172</v>
      </c>
    </row>
    <row r="193" spans="18:18" x14ac:dyDescent="0.25">
      <c r="R193" s="106">
        <v>173</v>
      </c>
    </row>
    <row r="194" spans="18:18" x14ac:dyDescent="0.25">
      <c r="R194" s="106">
        <v>174</v>
      </c>
    </row>
    <row r="195" spans="18:18" x14ac:dyDescent="0.25">
      <c r="R195" s="106">
        <v>175</v>
      </c>
    </row>
    <row r="196" spans="18:18" x14ac:dyDescent="0.25">
      <c r="R196" s="106">
        <v>176</v>
      </c>
    </row>
    <row r="197" spans="18:18" x14ac:dyDescent="0.25">
      <c r="R197" s="106">
        <v>177</v>
      </c>
    </row>
    <row r="198" spans="18:18" x14ac:dyDescent="0.25">
      <c r="R198" s="106">
        <v>178</v>
      </c>
    </row>
    <row r="199" spans="18:18" x14ac:dyDescent="0.25">
      <c r="R199" s="106">
        <v>179</v>
      </c>
    </row>
    <row r="200" spans="18:18" x14ac:dyDescent="0.25">
      <c r="R200" s="106">
        <v>180</v>
      </c>
    </row>
    <row r="201" spans="18:18" x14ac:dyDescent="0.25">
      <c r="R201" s="106">
        <v>181</v>
      </c>
    </row>
    <row r="202" spans="18:18" x14ac:dyDescent="0.25">
      <c r="R202" s="106">
        <v>182</v>
      </c>
    </row>
    <row r="203" spans="18:18" x14ac:dyDescent="0.25">
      <c r="R203" s="106">
        <v>183</v>
      </c>
    </row>
    <row r="204" spans="18:18" x14ac:dyDescent="0.25">
      <c r="R204" s="106">
        <v>184</v>
      </c>
    </row>
    <row r="205" spans="18:18" x14ac:dyDescent="0.25">
      <c r="R205" s="106">
        <v>185</v>
      </c>
    </row>
    <row r="206" spans="18:18" x14ac:dyDescent="0.25">
      <c r="R206" s="106">
        <v>186</v>
      </c>
    </row>
    <row r="207" spans="18:18" x14ac:dyDescent="0.25">
      <c r="R207" s="106">
        <v>187</v>
      </c>
    </row>
    <row r="208" spans="18:18" x14ac:dyDescent="0.25">
      <c r="R208" s="106">
        <v>188</v>
      </c>
    </row>
    <row r="209" spans="18:18" x14ac:dyDescent="0.25">
      <c r="R209" s="106">
        <v>189</v>
      </c>
    </row>
    <row r="210" spans="18:18" x14ac:dyDescent="0.25">
      <c r="R210" s="106">
        <v>190</v>
      </c>
    </row>
    <row r="211" spans="18:18" x14ac:dyDescent="0.25">
      <c r="R211" s="106">
        <v>191</v>
      </c>
    </row>
    <row r="212" spans="18:18" x14ac:dyDescent="0.25">
      <c r="R212" s="106">
        <v>192</v>
      </c>
    </row>
    <row r="213" spans="18:18" x14ac:dyDescent="0.25">
      <c r="R213" s="106">
        <v>193</v>
      </c>
    </row>
    <row r="214" spans="18:18" x14ac:dyDescent="0.25">
      <c r="R214" s="106">
        <v>194</v>
      </c>
    </row>
    <row r="215" spans="18:18" x14ac:dyDescent="0.25">
      <c r="R215" s="106">
        <v>195</v>
      </c>
    </row>
    <row r="216" spans="18:18" x14ac:dyDescent="0.25">
      <c r="R216" s="106">
        <v>196</v>
      </c>
    </row>
    <row r="217" spans="18:18" x14ac:dyDescent="0.25">
      <c r="R217" s="106">
        <v>197</v>
      </c>
    </row>
    <row r="218" spans="18:18" x14ac:dyDescent="0.25">
      <c r="R218" s="106">
        <v>198</v>
      </c>
    </row>
    <row r="219" spans="18:18" x14ac:dyDescent="0.25">
      <c r="R219" s="106">
        <v>199</v>
      </c>
    </row>
    <row r="220" spans="18:18" x14ac:dyDescent="0.25">
      <c r="R220" s="106">
        <v>200</v>
      </c>
    </row>
    <row r="221" spans="18:18" x14ac:dyDescent="0.25">
      <c r="R221" s="106">
        <v>201</v>
      </c>
    </row>
    <row r="222" spans="18:18" x14ac:dyDescent="0.25">
      <c r="R222" s="106">
        <v>202</v>
      </c>
    </row>
    <row r="223" spans="18:18" x14ac:dyDescent="0.25">
      <c r="R223" s="106">
        <v>203</v>
      </c>
    </row>
    <row r="224" spans="18:18" x14ac:dyDescent="0.25">
      <c r="R224" s="106">
        <v>204</v>
      </c>
    </row>
    <row r="225" spans="18:18" x14ac:dyDescent="0.25">
      <c r="R225" s="106">
        <v>205</v>
      </c>
    </row>
    <row r="226" spans="18:18" x14ac:dyDescent="0.25">
      <c r="R226" s="106">
        <v>206</v>
      </c>
    </row>
    <row r="227" spans="18:18" x14ac:dyDescent="0.25">
      <c r="R227" s="106">
        <v>207</v>
      </c>
    </row>
    <row r="228" spans="18:18" x14ac:dyDescent="0.25">
      <c r="R228" s="106">
        <v>208</v>
      </c>
    </row>
    <row r="229" spans="18:18" x14ac:dyDescent="0.25">
      <c r="R229" s="106">
        <v>209</v>
      </c>
    </row>
    <row r="230" spans="18:18" x14ac:dyDescent="0.25">
      <c r="R230" s="106">
        <v>210</v>
      </c>
    </row>
    <row r="231" spans="18:18" x14ac:dyDescent="0.25">
      <c r="R231" s="106">
        <v>211</v>
      </c>
    </row>
    <row r="232" spans="18:18" x14ac:dyDescent="0.25">
      <c r="R232" s="106">
        <v>212</v>
      </c>
    </row>
    <row r="233" spans="18:18" x14ac:dyDescent="0.25">
      <c r="R233" s="106">
        <v>213</v>
      </c>
    </row>
    <row r="234" spans="18:18" x14ac:dyDescent="0.25">
      <c r="R234" s="106">
        <v>214</v>
      </c>
    </row>
    <row r="235" spans="18:18" x14ac:dyDescent="0.25">
      <c r="R235" s="106">
        <v>215</v>
      </c>
    </row>
    <row r="236" spans="18:18" x14ac:dyDescent="0.25">
      <c r="R236" s="106">
        <v>216</v>
      </c>
    </row>
    <row r="237" spans="18:18" x14ac:dyDescent="0.25">
      <c r="R237" s="106">
        <v>217</v>
      </c>
    </row>
    <row r="238" spans="18:18" x14ac:dyDescent="0.25">
      <c r="R238" s="106">
        <v>218</v>
      </c>
    </row>
    <row r="239" spans="18:18" x14ac:dyDescent="0.25">
      <c r="R239" s="106">
        <v>219</v>
      </c>
    </row>
    <row r="240" spans="18:18" x14ac:dyDescent="0.25">
      <c r="R240" s="106">
        <v>220</v>
      </c>
    </row>
    <row r="241" spans="18:18" x14ac:dyDescent="0.25">
      <c r="R241" s="106">
        <v>221</v>
      </c>
    </row>
    <row r="242" spans="18:18" x14ac:dyDescent="0.25">
      <c r="R242" s="106">
        <v>222</v>
      </c>
    </row>
    <row r="243" spans="18:18" x14ac:dyDescent="0.25">
      <c r="R243" s="106">
        <v>223</v>
      </c>
    </row>
    <row r="244" spans="18:18" x14ac:dyDescent="0.25">
      <c r="R244" s="106">
        <v>224</v>
      </c>
    </row>
    <row r="245" spans="18:18" x14ac:dyDescent="0.25">
      <c r="R245" s="106">
        <v>225</v>
      </c>
    </row>
    <row r="246" spans="18:18" x14ac:dyDescent="0.25">
      <c r="R246" s="106">
        <v>226</v>
      </c>
    </row>
    <row r="247" spans="18:18" x14ac:dyDescent="0.25">
      <c r="R247" s="106">
        <v>227</v>
      </c>
    </row>
    <row r="248" spans="18:18" x14ac:dyDescent="0.25">
      <c r="R248" s="106">
        <v>228</v>
      </c>
    </row>
    <row r="249" spans="18:18" x14ac:dyDescent="0.25">
      <c r="R249" s="106">
        <v>229</v>
      </c>
    </row>
    <row r="250" spans="18:18" x14ac:dyDescent="0.25">
      <c r="R250" s="106">
        <v>230</v>
      </c>
    </row>
    <row r="251" spans="18:18" x14ac:dyDescent="0.25">
      <c r="R251" s="106">
        <v>231</v>
      </c>
    </row>
    <row r="252" spans="18:18" x14ac:dyDescent="0.25">
      <c r="R252" s="106">
        <v>232</v>
      </c>
    </row>
    <row r="253" spans="18:18" x14ac:dyDescent="0.25">
      <c r="R253" s="106">
        <v>233</v>
      </c>
    </row>
    <row r="254" spans="18:18" x14ac:dyDescent="0.25">
      <c r="R254" s="106">
        <v>234</v>
      </c>
    </row>
    <row r="255" spans="18:18" x14ac:dyDescent="0.25">
      <c r="R255" s="106">
        <v>235</v>
      </c>
    </row>
    <row r="256" spans="18:18" x14ac:dyDescent="0.25">
      <c r="R256" s="106">
        <v>236</v>
      </c>
    </row>
    <row r="257" spans="18:18" x14ac:dyDescent="0.25">
      <c r="R257" s="106">
        <v>237</v>
      </c>
    </row>
    <row r="258" spans="18:18" x14ac:dyDescent="0.25">
      <c r="R258" s="106">
        <v>238</v>
      </c>
    </row>
    <row r="259" spans="18:18" x14ac:dyDescent="0.25">
      <c r="R259" s="106">
        <v>239</v>
      </c>
    </row>
    <row r="260" spans="18:18" x14ac:dyDescent="0.25">
      <c r="R260" s="106">
        <v>240</v>
      </c>
    </row>
    <row r="261" spans="18:18" x14ac:dyDescent="0.25">
      <c r="R261" s="106">
        <v>241</v>
      </c>
    </row>
    <row r="262" spans="18:18" x14ac:dyDescent="0.25">
      <c r="R262" s="106">
        <v>242</v>
      </c>
    </row>
    <row r="263" spans="18:18" x14ac:dyDescent="0.25">
      <c r="R263" s="106">
        <v>243</v>
      </c>
    </row>
    <row r="264" spans="18:18" x14ac:dyDescent="0.25">
      <c r="R264" s="106">
        <v>244</v>
      </c>
    </row>
    <row r="265" spans="18:18" x14ac:dyDescent="0.25">
      <c r="R265" s="106">
        <v>245</v>
      </c>
    </row>
    <row r="266" spans="18:18" x14ac:dyDescent="0.25">
      <c r="R266" s="106">
        <v>246</v>
      </c>
    </row>
    <row r="267" spans="18:18" x14ac:dyDescent="0.25">
      <c r="R267" s="106">
        <v>247</v>
      </c>
    </row>
    <row r="268" spans="18:18" x14ac:dyDescent="0.25">
      <c r="R268" s="106">
        <v>248</v>
      </c>
    </row>
    <row r="269" spans="18:18" x14ac:dyDescent="0.25">
      <c r="R269" s="106">
        <v>249</v>
      </c>
    </row>
    <row r="270" spans="18:18" x14ac:dyDescent="0.25">
      <c r="R270" s="106">
        <v>250</v>
      </c>
    </row>
    <row r="271" spans="18:18" x14ac:dyDescent="0.25">
      <c r="R271" s="106">
        <v>251</v>
      </c>
    </row>
    <row r="272" spans="18:18" x14ac:dyDescent="0.25">
      <c r="R272" s="106">
        <v>252</v>
      </c>
    </row>
    <row r="273" spans="18:18" x14ac:dyDescent="0.25">
      <c r="R273" s="106">
        <v>253</v>
      </c>
    </row>
    <row r="274" spans="18:18" x14ac:dyDescent="0.25">
      <c r="R274" s="106">
        <v>254</v>
      </c>
    </row>
    <row r="275" spans="18:18" x14ac:dyDescent="0.25">
      <c r="R275" s="106">
        <v>255</v>
      </c>
    </row>
    <row r="276" spans="18:18" x14ac:dyDescent="0.25">
      <c r="R276" s="106">
        <v>256</v>
      </c>
    </row>
    <row r="277" spans="18:18" x14ac:dyDescent="0.25">
      <c r="R277" s="106">
        <v>257</v>
      </c>
    </row>
    <row r="278" spans="18:18" x14ac:dyDescent="0.25">
      <c r="R278" s="106">
        <v>258</v>
      </c>
    </row>
    <row r="279" spans="18:18" x14ac:dyDescent="0.25">
      <c r="R279" s="106">
        <v>259</v>
      </c>
    </row>
    <row r="280" spans="18:18" x14ac:dyDescent="0.25">
      <c r="R280" s="106">
        <v>260</v>
      </c>
    </row>
    <row r="281" spans="18:18" x14ac:dyDescent="0.25">
      <c r="R281" s="106">
        <v>261</v>
      </c>
    </row>
    <row r="282" spans="18:18" x14ac:dyDescent="0.25">
      <c r="R282" s="106">
        <v>262</v>
      </c>
    </row>
    <row r="283" spans="18:18" x14ac:dyDescent="0.25">
      <c r="R283" s="106">
        <v>263</v>
      </c>
    </row>
    <row r="284" spans="18:18" x14ac:dyDescent="0.25">
      <c r="R284" s="106">
        <v>264</v>
      </c>
    </row>
    <row r="285" spans="18:18" x14ac:dyDescent="0.25">
      <c r="R285" s="106">
        <v>265</v>
      </c>
    </row>
    <row r="286" spans="18:18" x14ac:dyDescent="0.25">
      <c r="R286" s="106">
        <v>266</v>
      </c>
    </row>
    <row r="287" spans="18:18" x14ac:dyDescent="0.25">
      <c r="R287" s="106">
        <v>267</v>
      </c>
    </row>
    <row r="288" spans="18:18" x14ac:dyDescent="0.25">
      <c r="R288" s="106">
        <v>268</v>
      </c>
    </row>
    <row r="289" spans="18:18" x14ac:dyDescent="0.25">
      <c r="R289" s="106">
        <v>269</v>
      </c>
    </row>
    <row r="290" spans="18:18" x14ac:dyDescent="0.25">
      <c r="R290" s="106">
        <v>270</v>
      </c>
    </row>
    <row r="291" spans="18:18" x14ac:dyDescent="0.25">
      <c r="R291" s="106">
        <v>271</v>
      </c>
    </row>
    <row r="292" spans="18:18" x14ac:dyDescent="0.25">
      <c r="R292" s="106">
        <v>272</v>
      </c>
    </row>
    <row r="293" spans="18:18" x14ac:dyDescent="0.25">
      <c r="R293" s="106">
        <v>273</v>
      </c>
    </row>
    <row r="294" spans="18:18" x14ac:dyDescent="0.25">
      <c r="R294" s="106">
        <v>274</v>
      </c>
    </row>
    <row r="295" spans="18:18" x14ac:dyDescent="0.25">
      <c r="R295" s="106">
        <v>275</v>
      </c>
    </row>
    <row r="296" spans="18:18" x14ac:dyDescent="0.25">
      <c r="R296" s="106">
        <v>276</v>
      </c>
    </row>
    <row r="297" spans="18:18" x14ac:dyDescent="0.25">
      <c r="R297" s="106">
        <v>277</v>
      </c>
    </row>
    <row r="298" spans="18:18" x14ac:dyDescent="0.25">
      <c r="R298" s="106">
        <v>278</v>
      </c>
    </row>
    <row r="299" spans="18:18" x14ac:dyDescent="0.25">
      <c r="R299" s="106">
        <v>279</v>
      </c>
    </row>
    <row r="300" spans="18:18" x14ac:dyDescent="0.25">
      <c r="R300" s="106">
        <v>280</v>
      </c>
    </row>
    <row r="301" spans="18:18" x14ac:dyDescent="0.25">
      <c r="R301" s="106">
        <v>281</v>
      </c>
    </row>
    <row r="302" spans="18:18" x14ac:dyDescent="0.25">
      <c r="R302" s="106">
        <v>282</v>
      </c>
    </row>
    <row r="303" spans="18:18" x14ac:dyDescent="0.25">
      <c r="R303" s="106">
        <v>283</v>
      </c>
    </row>
    <row r="304" spans="18:18" x14ac:dyDescent="0.25">
      <c r="R304" s="106">
        <v>284</v>
      </c>
    </row>
    <row r="305" spans="18:18" x14ac:dyDescent="0.25">
      <c r="R305" s="106">
        <v>285</v>
      </c>
    </row>
    <row r="306" spans="18:18" x14ac:dyDescent="0.25">
      <c r="R306" s="106">
        <v>286</v>
      </c>
    </row>
    <row r="307" spans="18:18" x14ac:dyDescent="0.25">
      <c r="R307" s="106">
        <v>287</v>
      </c>
    </row>
    <row r="308" spans="18:18" x14ac:dyDescent="0.25">
      <c r="R308" s="106">
        <v>288</v>
      </c>
    </row>
    <row r="309" spans="18:18" x14ac:dyDescent="0.25">
      <c r="R309" s="106">
        <v>289</v>
      </c>
    </row>
    <row r="310" spans="18:18" x14ac:dyDescent="0.25">
      <c r="R310" s="106">
        <v>290</v>
      </c>
    </row>
    <row r="311" spans="18:18" x14ac:dyDescent="0.25">
      <c r="R311" s="106">
        <v>291</v>
      </c>
    </row>
    <row r="312" spans="18:18" x14ac:dyDescent="0.25">
      <c r="R312" s="106">
        <v>292</v>
      </c>
    </row>
    <row r="313" spans="18:18" x14ac:dyDescent="0.25">
      <c r="R313" s="106">
        <v>293</v>
      </c>
    </row>
    <row r="314" spans="18:18" x14ac:dyDescent="0.25">
      <c r="R314" s="106">
        <v>294</v>
      </c>
    </row>
    <row r="315" spans="18:18" x14ac:dyDescent="0.25">
      <c r="R315" s="106">
        <v>295</v>
      </c>
    </row>
    <row r="316" spans="18:18" x14ac:dyDescent="0.25">
      <c r="R316" s="106">
        <v>296</v>
      </c>
    </row>
    <row r="317" spans="18:18" x14ac:dyDescent="0.25">
      <c r="R317" s="106">
        <v>297</v>
      </c>
    </row>
    <row r="318" spans="18:18" x14ac:dyDescent="0.25">
      <c r="R318" s="106">
        <v>298</v>
      </c>
    </row>
    <row r="319" spans="18:18" x14ac:dyDescent="0.25">
      <c r="R319" s="106">
        <v>299</v>
      </c>
    </row>
    <row r="320" spans="18:18" x14ac:dyDescent="0.25">
      <c r="R320" s="106">
        <v>300</v>
      </c>
    </row>
    <row r="321" spans="18:18" x14ac:dyDescent="0.25">
      <c r="R321" s="106">
        <v>301</v>
      </c>
    </row>
    <row r="322" spans="18:18" x14ac:dyDescent="0.25">
      <c r="R322" s="106">
        <v>302</v>
      </c>
    </row>
    <row r="323" spans="18:18" x14ac:dyDescent="0.25">
      <c r="R323" s="106">
        <v>303</v>
      </c>
    </row>
    <row r="324" spans="18:18" x14ac:dyDescent="0.25">
      <c r="R324" s="106">
        <v>304</v>
      </c>
    </row>
    <row r="325" spans="18:18" x14ac:dyDescent="0.25">
      <c r="R325" s="106">
        <v>305</v>
      </c>
    </row>
    <row r="326" spans="18:18" x14ac:dyDescent="0.25">
      <c r="R326" s="106">
        <v>306</v>
      </c>
    </row>
    <row r="327" spans="18:18" x14ac:dyDescent="0.25">
      <c r="R327" s="106">
        <v>307</v>
      </c>
    </row>
    <row r="328" spans="18:18" x14ac:dyDescent="0.25">
      <c r="R328" s="106">
        <v>308</v>
      </c>
    </row>
    <row r="329" spans="18:18" x14ac:dyDescent="0.25">
      <c r="R329" s="106">
        <v>309</v>
      </c>
    </row>
    <row r="330" spans="18:18" x14ac:dyDescent="0.25">
      <c r="R330" s="106">
        <v>310</v>
      </c>
    </row>
    <row r="331" spans="18:18" x14ac:dyDescent="0.25">
      <c r="R331" s="106">
        <v>311</v>
      </c>
    </row>
    <row r="332" spans="18:18" x14ac:dyDescent="0.25">
      <c r="R332" s="106">
        <v>312</v>
      </c>
    </row>
    <row r="333" spans="18:18" x14ac:dyDescent="0.25">
      <c r="R333" s="106">
        <v>313</v>
      </c>
    </row>
    <row r="334" spans="18:18" x14ac:dyDescent="0.25">
      <c r="R334" s="106">
        <v>314</v>
      </c>
    </row>
    <row r="335" spans="18:18" x14ac:dyDescent="0.25">
      <c r="R335" s="106">
        <v>315</v>
      </c>
    </row>
    <row r="336" spans="18:18" x14ac:dyDescent="0.25">
      <c r="R336" s="106">
        <v>316</v>
      </c>
    </row>
    <row r="337" spans="18:18" x14ac:dyDescent="0.25">
      <c r="R337" s="106">
        <v>317</v>
      </c>
    </row>
    <row r="338" spans="18:18" x14ac:dyDescent="0.25">
      <c r="R338" s="106">
        <v>318</v>
      </c>
    </row>
    <row r="339" spans="18:18" x14ac:dyDescent="0.25">
      <c r="R339" s="106">
        <v>319</v>
      </c>
    </row>
    <row r="340" spans="18:18" x14ac:dyDescent="0.25">
      <c r="R340" s="106">
        <v>320</v>
      </c>
    </row>
    <row r="341" spans="18:18" x14ac:dyDescent="0.25">
      <c r="R341" s="106">
        <v>321</v>
      </c>
    </row>
    <row r="342" spans="18:18" x14ac:dyDescent="0.25">
      <c r="R342" s="106">
        <v>322</v>
      </c>
    </row>
    <row r="343" spans="18:18" x14ac:dyDescent="0.25">
      <c r="R343" s="106">
        <v>323</v>
      </c>
    </row>
    <row r="344" spans="18:18" x14ac:dyDescent="0.25">
      <c r="R344" s="106">
        <v>324</v>
      </c>
    </row>
    <row r="345" spans="18:18" x14ac:dyDescent="0.25">
      <c r="R345" s="106">
        <v>325</v>
      </c>
    </row>
    <row r="346" spans="18:18" x14ac:dyDescent="0.25">
      <c r="R346" s="106">
        <v>326</v>
      </c>
    </row>
    <row r="347" spans="18:18" x14ac:dyDescent="0.25">
      <c r="R347" s="106">
        <v>327</v>
      </c>
    </row>
    <row r="348" spans="18:18" x14ac:dyDescent="0.25">
      <c r="R348" s="106">
        <v>328</v>
      </c>
    </row>
    <row r="349" spans="18:18" x14ac:dyDescent="0.25">
      <c r="R349" s="106">
        <v>329</v>
      </c>
    </row>
    <row r="350" spans="18:18" x14ac:dyDescent="0.25">
      <c r="R350" s="106">
        <v>330</v>
      </c>
    </row>
    <row r="351" spans="18:18" x14ac:dyDescent="0.25">
      <c r="R351" s="106">
        <v>331</v>
      </c>
    </row>
    <row r="352" spans="18:18" x14ac:dyDescent="0.25">
      <c r="R352" s="106">
        <v>332</v>
      </c>
    </row>
    <row r="353" spans="18:18" x14ac:dyDescent="0.25">
      <c r="R353" s="106">
        <v>333</v>
      </c>
    </row>
    <row r="354" spans="18:18" x14ac:dyDescent="0.25">
      <c r="R354" s="106">
        <v>334</v>
      </c>
    </row>
    <row r="355" spans="18:18" x14ac:dyDescent="0.25">
      <c r="R355" s="106">
        <v>335</v>
      </c>
    </row>
    <row r="356" spans="18:18" x14ac:dyDescent="0.25">
      <c r="R356" s="106">
        <v>336</v>
      </c>
    </row>
    <row r="357" spans="18:18" x14ac:dyDescent="0.25">
      <c r="R357" s="106">
        <v>337</v>
      </c>
    </row>
    <row r="358" spans="18:18" x14ac:dyDescent="0.25">
      <c r="R358" s="106">
        <v>338</v>
      </c>
    </row>
    <row r="359" spans="18:18" x14ac:dyDescent="0.25">
      <c r="R359" s="106">
        <v>339</v>
      </c>
    </row>
    <row r="360" spans="18:18" x14ac:dyDescent="0.25">
      <c r="R360" s="106">
        <v>340</v>
      </c>
    </row>
    <row r="361" spans="18:18" x14ac:dyDescent="0.25">
      <c r="R361" s="106">
        <v>341</v>
      </c>
    </row>
    <row r="362" spans="18:18" x14ac:dyDescent="0.25">
      <c r="R362" s="106">
        <v>342</v>
      </c>
    </row>
    <row r="363" spans="18:18" x14ac:dyDescent="0.25">
      <c r="R363" s="106">
        <v>343</v>
      </c>
    </row>
    <row r="364" spans="18:18" x14ac:dyDescent="0.25">
      <c r="R364" s="106">
        <v>344</v>
      </c>
    </row>
    <row r="365" spans="18:18" x14ac:dyDescent="0.25">
      <c r="R365" s="106">
        <v>345</v>
      </c>
    </row>
    <row r="366" spans="18:18" x14ac:dyDescent="0.25">
      <c r="R366" s="106">
        <v>346</v>
      </c>
    </row>
    <row r="367" spans="18:18" x14ac:dyDescent="0.25">
      <c r="R367" s="106">
        <v>347</v>
      </c>
    </row>
    <row r="368" spans="18:18" x14ac:dyDescent="0.25">
      <c r="R368" s="106">
        <v>348</v>
      </c>
    </row>
    <row r="369" spans="18:18" x14ac:dyDescent="0.25">
      <c r="R369" s="106">
        <v>349</v>
      </c>
    </row>
    <row r="370" spans="18:18" x14ac:dyDescent="0.25">
      <c r="R370" s="106">
        <v>350</v>
      </c>
    </row>
    <row r="371" spans="18:18" x14ac:dyDescent="0.25">
      <c r="R371" s="106">
        <v>351</v>
      </c>
    </row>
    <row r="372" spans="18:18" x14ac:dyDescent="0.25">
      <c r="R372" s="106">
        <v>352</v>
      </c>
    </row>
    <row r="373" spans="18:18" x14ac:dyDescent="0.25">
      <c r="R373" s="106">
        <v>353</v>
      </c>
    </row>
    <row r="374" spans="18:18" x14ac:dyDescent="0.25">
      <c r="R374" s="106">
        <v>354</v>
      </c>
    </row>
    <row r="375" spans="18:18" x14ac:dyDescent="0.25">
      <c r="R375" s="106">
        <v>355</v>
      </c>
    </row>
    <row r="376" spans="18:18" x14ac:dyDescent="0.25">
      <c r="R376" s="106">
        <v>356</v>
      </c>
    </row>
    <row r="377" spans="18:18" x14ac:dyDescent="0.25">
      <c r="R377" s="106">
        <v>357</v>
      </c>
    </row>
    <row r="378" spans="18:18" x14ac:dyDescent="0.25">
      <c r="R378" s="106">
        <v>358</v>
      </c>
    </row>
    <row r="379" spans="18:18" x14ac:dyDescent="0.25">
      <c r="R379" s="106">
        <v>359</v>
      </c>
    </row>
    <row r="380" spans="18:18" x14ac:dyDescent="0.25">
      <c r="R380" s="106">
        <v>360</v>
      </c>
    </row>
    <row r="381" spans="18:18" x14ac:dyDescent="0.25">
      <c r="R381" s="106">
        <v>361</v>
      </c>
    </row>
    <row r="382" spans="18:18" x14ac:dyDescent="0.25">
      <c r="R382" s="106">
        <v>362</v>
      </c>
    </row>
    <row r="383" spans="18:18" x14ac:dyDescent="0.25">
      <c r="R383" s="106">
        <v>363</v>
      </c>
    </row>
    <row r="384" spans="18:18" x14ac:dyDescent="0.25">
      <c r="R384" s="106">
        <v>364</v>
      </c>
    </row>
    <row r="385" spans="18:18" x14ac:dyDescent="0.25">
      <c r="R385" s="106">
        <v>365</v>
      </c>
    </row>
    <row r="386" spans="18:18" x14ac:dyDescent="0.25">
      <c r="R386" s="106">
        <v>366</v>
      </c>
    </row>
    <row r="387" spans="18:18" x14ac:dyDescent="0.25">
      <c r="R387" s="106">
        <v>367</v>
      </c>
    </row>
    <row r="388" spans="18:18" x14ac:dyDescent="0.25">
      <c r="R388" s="106">
        <v>368</v>
      </c>
    </row>
    <row r="389" spans="18:18" x14ac:dyDescent="0.25">
      <c r="R389" s="106">
        <v>369</v>
      </c>
    </row>
    <row r="390" spans="18:18" x14ac:dyDescent="0.25">
      <c r="R390" s="106">
        <v>370</v>
      </c>
    </row>
    <row r="391" spans="18:18" x14ac:dyDescent="0.25">
      <c r="R391" s="106">
        <v>371</v>
      </c>
    </row>
    <row r="392" spans="18:18" x14ac:dyDescent="0.25">
      <c r="R392" s="106">
        <v>372</v>
      </c>
    </row>
    <row r="393" spans="18:18" x14ac:dyDescent="0.25">
      <c r="R393" s="106">
        <v>373</v>
      </c>
    </row>
    <row r="394" spans="18:18" x14ac:dyDescent="0.25">
      <c r="R394" s="106">
        <v>374</v>
      </c>
    </row>
    <row r="395" spans="18:18" x14ac:dyDescent="0.25">
      <c r="R395" s="106">
        <v>375</v>
      </c>
    </row>
    <row r="396" spans="18:18" x14ac:dyDescent="0.25">
      <c r="R396" s="106">
        <v>376</v>
      </c>
    </row>
    <row r="397" spans="18:18" x14ac:dyDescent="0.25">
      <c r="R397" s="106">
        <v>377</v>
      </c>
    </row>
    <row r="398" spans="18:18" x14ac:dyDescent="0.25">
      <c r="R398" s="106">
        <v>378</v>
      </c>
    </row>
    <row r="399" spans="18:18" x14ac:dyDescent="0.25">
      <c r="R399" s="106">
        <v>379</v>
      </c>
    </row>
    <row r="400" spans="18:18" x14ac:dyDescent="0.25">
      <c r="R400" s="106">
        <v>380</v>
      </c>
    </row>
    <row r="401" spans="18:18" x14ac:dyDescent="0.25">
      <c r="R401" s="106">
        <v>381</v>
      </c>
    </row>
    <row r="402" spans="18:18" x14ac:dyDescent="0.25">
      <c r="R402" s="106">
        <v>382</v>
      </c>
    </row>
    <row r="403" spans="18:18" x14ac:dyDescent="0.25">
      <c r="R403" s="106">
        <v>383</v>
      </c>
    </row>
    <row r="404" spans="18:18" x14ac:dyDescent="0.25">
      <c r="R404" s="106">
        <v>384</v>
      </c>
    </row>
    <row r="405" spans="18:18" x14ac:dyDescent="0.25">
      <c r="R405" s="106">
        <v>385</v>
      </c>
    </row>
    <row r="406" spans="18:18" x14ac:dyDescent="0.25">
      <c r="R406" s="106">
        <v>386</v>
      </c>
    </row>
    <row r="407" spans="18:18" x14ac:dyDescent="0.25">
      <c r="R407" s="106">
        <v>387</v>
      </c>
    </row>
    <row r="408" spans="18:18" x14ac:dyDescent="0.25">
      <c r="R408" s="106">
        <v>388</v>
      </c>
    </row>
    <row r="409" spans="18:18" x14ac:dyDescent="0.25">
      <c r="R409" s="106">
        <v>389</v>
      </c>
    </row>
    <row r="410" spans="18:18" x14ac:dyDescent="0.25">
      <c r="R410" s="106">
        <v>390</v>
      </c>
    </row>
    <row r="411" spans="18:18" x14ac:dyDescent="0.25">
      <c r="R411" s="106">
        <v>391</v>
      </c>
    </row>
    <row r="412" spans="18:18" x14ac:dyDescent="0.25">
      <c r="R412" s="106">
        <v>392</v>
      </c>
    </row>
    <row r="413" spans="18:18" x14ac:dyDescent="0.25">
      <c r="R413" s="106">
        <v>393</v>
      </c>
    </row>
    <row r="414" spans="18:18" x14ac:dyDescent="0.25">
      <c r="R414" s="106">
        <v>394</v>
      </c>
    </row>
    <row r="415" spans="18:18" x14ac:dyDescent="0.25">
      <c r="R415" s="106">
        <v>395</v>
      </c>
    </row>
    <row r="416" spans="18:18" x14ac:dyDescent="0.25">
      <c r="R416" s="106">
        <v>396</v>
      </c>
    </row>
    <row r="417" spans="18:18" x14ac:dyDescent="0.25">
      <c r="R417" s="106">
        <v>397</v>
      </c>
    </row>
    <row r="418" spans="18:18" x14ac:dyDescent="0.25">
      <c r="R418" s="106">
        <v>398</v>
      </c>
    </row>
    <row r="419" spans="18:18" x14ac:dyDescent="0.25">
      <c r="R419" s="106">
        <v>399</v>
      </c>
    </row>
    <row r="420" spans="18:18" x14ac:dyDescent="0.25">
      <c r="R420" s="106">
        <v>400</v>
      </c>
    </row>
    <row r="421" spans="18:18" x14ac:dyDescent="0.25">
      <c r="R421" s="106">
        <v>401</v>
      </c>
    </row>
    <row r="422" spans="18:18" x14ac:dyDescent="0.25">
      <c r="R422" s="106">
        <v>402</v>
      </c>
    </row>
    <row r="423" spans="18:18" x14ac:dyDescent="0.25">
      <c r="R423" s="106">
        <v>403</v>
      </c>
    </row>
    <row r="424" spans="18:18" x14ac:dyDescent="0.25">
      <c r="R424" s="106">
        <v>404</v>
      </c>
    </row>
    <row r="425" spans="18:18" x14ac:dyDescent="0.25">
      <c r="R425" s="106">
        <v>405</v>
      </c>
    </row>
    <row r="426" spans="18:18" x14ac:dyDescent="0.25">
      <c r="R426" s="106">
        <v>406</v>
      </c>
    </row>
    <row r="427" spans="18:18" x14ac:dyDescent="0.25">
      <c r="R427" s="106">
        <v>407</v>
      </c>
    </row>
    <row r="428" spans="18:18" x14ac:dyDescent="0.25">
      <c r="R428" s="106">
        <v>408</v>
      </c>
    </row>
    <row r="429" spans="18:18" x14ac:dyDescent="0.25">
      <c r="R429" s="106">
        <v>409</v>
      </c>
    </row>
    <row r="430" spans="18:18" x14ac:dyDescent="0.25">
      <c r="R430" s="106">
        <v>410</v>
      </c>
    </row>
    <row r="431" spans="18:18" x14ac:dyDescent="0.25">
      <c r="R431" s="106">
        <v>411</v>
      </c>
    </row>
    <row r="432" spans="18:18" x14ac:dyDescent="0.25">
      <c r="R432" s="106">
        <v>412</v>
      </c>
    </row>
    <row r="433" spans="18:18" x14ac:dyDescent="0.25">
      <c r="R433" s="106">
        <v>413</v>
      </c>
    </row>
    <row r="434" spans="18:18" x14ac:dyDescent="0.25">
      <c r="R434" s="106">
        <v>414</v>
      </c>
    </row>
    <row r="435" spans="18:18" x14ac:dyDescent="0.25">
      <c r="R435" s="106">
        <v>415</v>
      </c>
    </row>
    <row r="436" spans="18:18" x14ac:dyDescent="0.25">
      <c r="R436" s="106">
        <v>416</v>
      </c>
    </row>
    <row r="437" spans="18:18" x14ac:dyDescent="0.25">
      <c r="R437" s="106">
        <v>417</v>
      </c>
    </row>
    <row r="438" spans="18:18" x14ac:dyDescent="0.25">
      <c r="R438" s="106">
        <v>418</v>
      </c>
    </row>
    <row r="439" spans="18:18" x14ac:dyDescent="0.25">
      <c r="R439" s="106">
        <v>419</v>
      </c>
    </row>
    <row r="440" spans="18:18" x14ac:dyDescent="0.25">
      <c r="R440" s="106">
        <v>420</v>
      </c>
    </row>
    <row r="441" spans="18:18" x14ac:dyDescent="0.25">
      <c r="R441" s="106">
        <v>421</v>
      </c>
    </row>
    <row r="442" spans="18:18" x14ac:dyDescent="0.25">
      <c r="R442" s="106">
        <v>422</v>
      </c>
    </row>
    <row r="443" spans="18:18" x14ac:dyDescent="0.25">
      <c r="R443" s="106">
        <v>423</v>
      </c>
    </row>
    <row r="444" spans="18:18" x14ac:dyDescent="0.25">
      <c r="R444" s="106">
        <v>424</v>
      </c>
    </row>
    <row r="445" spans="18:18" x14ac:dyDescent="0.25">
      <c r="R445" s="106">
        <v>425</v>
      </c>
    </row>
    <row r="446" spans="18:18" x14ac:dyDescent="0.25">
      <c r="R446" s="106">
        <v>426</v>
      </c>
    </row>
    <row r="447" spans="18:18" x14ac:dyDescent="0.25">
      <c r="R447" s="106">
        <v>427</v>
      </c>
    </row>
    <row r="448" spans="18:18" x14ac:dyDescent="0.25">
      <c r="R448" s="106">
        <v>428</v>
      </c>
    </row>
    <row r="449" spans="18:18" x14ac:dyDescent="0.25">
      <c r="R449" s="106">
        <v>429</v>
      </c>
    </row>
    <row r="450" spans="18:18" x14ac:dyDescent="0.25">
      <c r="R450" s="106">
        <v>430</v>
      </c>
    </row>
    <row r="451" spans="18:18" x14ac:dyDescent="0.25">
      <c r="R451" s="106">
        <v>431</v>
      </c>
    </row>
    <row r="452" spans="18:18" x14ac:dyDescent="0.25">
      <c r="R452" s="106">
        <v>432</v>
      </c>
    </row>
    <row r="453" spans="18:18" x14ac:dyDescent="0.25">
      <c r="R453" s="106">
        <v>433</v>
      </c>
    </row>
    <row r="454" spans="18:18" x14ac:dyDescent="0.25">
      <c r="R454" s="106">
        <v>434</v>
      </c>
    </row>
    <row r="455" spans="18:18" x14ac:dyDescent="0.25">
      <c r="R455" s="106">
        <v>435</v>
      </c>
    </row>
    <row r="456" spans="18:18" x14ac:dyDescent="0.25">
      <c r="R456" s="106">
        <v>436</v>
      </c>
    </row>
    <row r="457" spans="18:18" x14ac:dyDescent="0.25">
      <c r="R457" s="106">
        <v>437</v>
      </c>
    </row>
    <row r="458" spans="18:18" x14ac:dyDescent="0.25">
      <c r="R458" s="106">
        <v>438</v>
      </c>
    </row>
    <row r="459" spans="18:18" x14ac:dyDescent="0.25">
      <c r="R459" s="106">
        <v>439</v>
      </c>
    </row>
    <row r="460" spans="18:18" x14ac:dyDescent="0.25">
      <c r="R460" s="106">
        <v>440</v>
      </c>
    </row>
    <row r="461" spans="18:18" x14ac:dyDescent="0.25">
      <c r="R461" s="106">
        <v>441</v>
      </c>
    </row>
    <row r="462" spans="18:18" x14ac:dyDescent="0.25">
      <c r="R462" s="106">
        <v>442</v>
      </c>
    </row>
    <row r="463" spans="18:18" x14ac:dyDescent="0.25">
      <c r="R463" s="106">
        <v>443</v>
      </c>
    </row>
    <row r="464" spans="18:18" x14ac:dyDescent="0.25">
      <c r="R464" s="106">
        <v>444</v>
      </c>
    </row>
    <row r="465" spans="18:18" x14ac:dyDescent="0.25">
      <c r="R465" s="106">
        <v>445</v>
      </c>
    </row>
    <row r="466" spans="18:18" x14ac:dyDescent="0.25">
      <c r="R466" s="106">
        <v>446</v>
      </c>
    </row>
    <row r="467" spans="18:18" x14ac:dyDescent="0.25">
      <c r="R467" s="106">
        <v>447</v>
      </c>
    </row>
    <row r="468" spans="18:18" x14ac:dyDescent="0.25">
      <c r="R468" s="106">
        <v>448</v>
      </c>
    </row>
    <row r="469" spans="18:18" x14ac:dyDescent="0.25">
      <c r="R469" s="106">
        <v>449</v>
      </c>
    </row>
    <row r="470" spans="18:18" x14ac:dyDescent="0.25">
      <c r="R470" s="106">
        <v>450</v>
      </c>
    </row>
    <row r="471" spans="18:18" x14ac:dyDescent="0.25">
      <c r="R471" s="106">
        <v>451</v>
      </c>
    </row>
    <row r="472" spans="18:18" x14ac:dyDescent="0.25">
      <c r="R472" s="106">
        <v>452</v>
      </c>
    </row>
    <row r="473" spans="18:18" x14ac:dyDescent="0.25">
      <c r="R473" s="106">
        <v>453</v>
      </c>
    </row>
    <row r="474" spans="18:18" x14ac:dyDescent="0.25">
      <c r="R474" s="106">
        <v>454</v>
      </c>
    </row>
    <row r="475" spans="18:18" x14ac:dyDescent="0.25">
      <c r="R475" s="106">
        <v>455</v>
      </c>
    </row>
    <row r="476" spans="18:18" x14ac:dyDescent="0.25">
      <c r="R476" s="106">
        <v>456</v>
      </c>
    </row>
    <row r="477" spans="18:18" x14ac:dyDescent="0.25">
      <c r="R477" s="106">
        <v>457</v>
      </c>
    </row>
    <row r="478" spans="18:18" x14ac:dyDescent="0.25">
      <c r="R478" s="106">
        <v>458</v>
      </c>
    </row>
    <row r="479" spans="18:18" x14ac:dyDescent="0.25">
      <c r="R479" s="106">
        <v>459</v>
      </c>
    </row>
    <row r="480" spans="18:18" x14ac:dyDescent="0.25">
      <c r="R480" s="106">
        <v>460</v>
      </c>
    </row>
    <row r="481" spans="18:18" x14ac:dyDescent="0.25">
      <c r="R481" s="106">
        <v>461</v>
      </c>
    </row>
    <row r="482" spans="18:18" x14ac:dyDescent="0.25">
      <c r="R482" s="106">
        <v>462</v>
      </c>
    </row>
    <row r="483" spans="18:18" x14ac:dyDescent="0.25">
      <c r="R483" s="106">
        <v>463</v>
      </c>
    </row>
    <row r="484" spans="18:18" x14ac:dyDescent="0.25">
      <c r="R484" s="106">
        <v>464</v>
      </c>
    </row>
    <row r="485" spans="18:18" x14ac:dyDescent="0.25">
      <c r="R485" s="106">
        <v>465</v>
      </c>
    </row>
    <row r="486" spans="18:18" x14ac:dyDescent="0.25">
      <c r="R486" s="106">
        <v>466</v>
      </c>
    </row>
    <row r="487" spans="18:18" x14ac:dyDescent="0.25">
      <c r="R487" s="106">
        <v>467</v>
      </c>
    </row>
    <row r="488" spans="18:18" x14ac:dyDescent="0.25">
      <c r="R488" s="106">
        <v>468</v>
      </c>
    </row>
    <row r="489" spans="18:18" x14ac:dyDescent="0.25">
      <c r="R489" s="106">
        <v>469</v>
      </c>
    </row>
    <row r="490" spans="18:18" x14ac:dyDescent="0.25">
      <c r="R490" s="106">
        <v>470</v>
      </c>
    </row>
    <row r="491" spans="18:18" x14ac:dyDescent="0.25">
      <c r="R491" s="106">
        <v>471</v>
      </c>
    </row>
    <row r="492" spans="18:18" x14ac:dyDescent="0.25">
      <c r="R492" s="106">
        <v>472</v>
      </c>
    </row>
    <row r="493" spans="18:18" x14ac:dyDescent="0.25">
      <c r="R493" s="106">
        <v>473</v>
      </c>
    </row>
    <row r="494" spans="18:18" x14ac:dyDescent="0.25">
      <c r="R494" s="106">
        <v>474</v>
      </c>
    </row>
    <row r="495" spans="18:18" x14ac:dyDescent="0.25">
      <c r="R495" s="106">
        <v>475</v>
      </c>
    </row>
    <row r="496" spans="18:18" x14ac:dyDescent="0.25">
      <c r="R496" s="106">
        <v>476</v>
      </c>
    </row>
    <row r="497" spans="18:18" x14ac:dyDescent="0.25">
      <c r="R497" s="106">
        <v>477</v>
      </c>
    </row>
    <row r="498" spans="18:18" x14ac:dyDescent="0.25">
      <c r="R498" s="106">
        <v>478</v>
      </c>
    </row>
    <row r="499" spans="18:18" x14ac:dyDescent="0.25">
      <c r="R499" s="106">
        <v>479</v>
      </c>
    </row>
    <row r="500" spans="18:18" x14ac:dyDescent="0.25">
      <c r="R500" s="106">
        <v>480</v>
      </c>
    </row>
    <row r="501" spans="18:18" x14ac:dyDescent="0.25">
      <c r="R501" s="106">
        <v>481</v>
      </c>
    </row>
    <row r="502" spans="18:18" x14ac:dyDescent="0.25">
      <c r="R502" s="106">
        <v>482</v>
      </c>
    </row>
    <row r="503" spans="18:18" x14ac:dyDescent="0.25">
      <c r="R503" s="106">
        <v>483</v>
      </c>
    </row>
    <row r="504" spans="18:18" x14ac:dyDescent="0.25">
      <c r="R504" s="106">
        <v>484</v>
      </c>
    </row>
    <row r="505" spans="18:18" x14ac:dyDescent="0.25">
      <c r="R505" s="106">
        <v>485</v>
      </c>
    </row>
    <row r="506" spans="18:18" x14ac:dyDescent="0.25">
      <c r="R506" s="106">
        <v>486</v>
      </c>
    </row>
    <row r="507" spans="18:18" x14ac:dyDescent="0.25">
      <c r="R507" s="106">
        <v>487</v>
      </c>
    </row>
    <row r="508" spans="18:18" x14ac:dyDescent="0.25">
      <c r="R508" s="106">
        <v>488</v>
      </c>
    </row>
    <row r="509" spans="18:18" x14ac:dyDescent="0.25">
      <c r="R509" s="106">
        <v>489</v>
      </c>
    </row>
    <row r="510" spans="18:18" x14ac:dyDescent="0.25">
      <c r="R510" s="106">
        <v>490</v>
      </c>
    </row>
    <row r="511" spans="18:18" x14ac:dyDescent="0.25">
      <c r="R511" s="106">
        <v>491</v>
      </c>
    </row>
    <row r="512" spans="18:18" x14ac:dyDescent="0.25">
      <c r="R512" s="106">
        <v>492</v>
      </c>
    </row>
    <row r="513" spans="18:18" x14ac:dyDescent="0.25">
      <c r="R513" s="106">
        <v>493</v>
      </c>
    </row>
    <row r="514" spans="18:18" x14ac:dyDescent="0.25">
      <c r="R514" s="106">
        <v>494</v>
      </c>
    </row>
    <row r="515" spans="18:18" x14ac:dyDescent="0.25">
      <c r="R515" s="106">
        <v>495</v>
      </c>
    </row>
    <row r="516" spans="18:18" x14ac:dyDescent="0.25">
      <c r="R516" s="106">
        <v>496</v>
      </c>
    </row>
    <row r="517" spans="18:18" x14ac:dyDescent="0.25">
      <c r="R517" s="106">
        <v>497</v>
      </c>
    </row>
    <row r="518" spans="18:18" x14ac:dyDescent="0.25">
      <c r="R518" s="106">
        <v>498</v>
      </c>
    </row>
    <row r="519" spans="18:18" x14ac:dyDescent="0.25">
      <c r="R519" s="106">
        <v>499</v>
      </c>
    </row>
    <row r="520" spans="18:18" x14ac:dyDescent="0.25">
      <c r="R520" s="106">
        <v>500</v>
      </c>
    </row>
    <row r="521" spans="18:18" x14ac:dyDescent="0.25">
      <c r="R521" s="106">
        <v>501</v>
      </c>
    </row>
    <row r="522" spans="18:18" x14ac:dyDescent="0.25">
      <c r="R522" s="106">
        <v>502</v>
      </c>
    </row>
    <row r="523" spans="18:18" x14ac:dyDescent="0.25">
      <c r="R523" s="106">
        <v>503</v>
      </c>
    </row>
    <row r="524" spans="18:18" x14ac:dyDescent="0.25">
      <c r="R524" s="106">
        <v>504</v>
      </c>
    </row>
    <row r="525" spans="18:18" x14ac:dyDescent="0.25">
      <c r="R525" s="106">
        <v>505</v>
      </c>
    </row>
    <row r="526" spans="18:18" x14ac:dyDescent="0.25">
      <c r="R526" s="106">
        <v>506</v>
      </c>
    </row>
    <row r="527" spans="18:18" x14ac:dyDescent="0.25">
      <c r="R527" s="106">
        <v>507</v>
      </c>
    </row>
    <row r="528" spans="18:18" x14ac:dyDescent="0.25">
      <c r="R528" s="106">
        <v>508</v>
      </c>
    </row>
    <row r="529" spans="18:18" x14ac:dyDescent="0.25">
      <c r="R529" s="106">
        <v>509</v>
      </c>
    </row>
    <row r="530" spans="18:18" x14ac:dyDescent="0.25">
      <c r="R530" s="106">
        <v>510</v>
      </c>
    </row>
    <row r="531" spans="18:18" x14ac:dyDescent="0.25">
      <c r="R531" s="106">
        <v>511</v>
      </c>
    </row>
    <row r="532" spans="18:18" x14ac:dyDescent="0.25">
      <c r="R532" s="106">
        <v>512</v>
      </c>
    </row>
    <row r="533" spans="18:18" x14ac:dyDescent="0.25">
      <c r="R533" s="106">
        <v>513</v>
      </c>
    </row>
    <row r="534" spans="18:18" x14ac:dyDescent="0.25">
      <c r="R534" s="106">
        <v>514</v>
      </c>
    </row>
    <row r="535" spans="18:18" x14ac:dyDescent="0.25">
      <c r="R535" s="106">
        <v>515</v>
      </c>
    </row>
    <row r="536" spans="18:18" x14ac:dyDescent="0.25">
      <c r="R536" s="106">
        <v>516</v>
      </c>
    </row>
    <row r="537" spans="18:18" x14ac:dyDescent="0.25">
      <c r="R537" s="106">
        <v>517</v>
      </c>
    </row>
    <row r="538" spans="18:18" x14ac:dyDescent="0.25">
      <c r="R538" s="106">
        <v>518</v>
      </c>
    </row>
    <row r="539" spans="18:18" x14ac:dyDescent="0.25">
      <c r="R539" s="106">
        <v>519</v>
      </c>
    </row>
    <row r="540" spans="18:18" x14ac:dyDescent="0.25">
      <c r="R540" s="106">
        <v>520</v>
      </c>
    </row>
    <row r="541" spans="18:18" x14ac:dyDescent="0.25">
      <c r="R541" s="106">
        <v>521</v>
      </c>
    </row>
    <row r="542" spans="18:18" x14ac:dyDescent="0.25">
      <c r="R542" s="106">
        <v>522</v>
      </c>
    </row>
    <row r="543" spans="18:18" x14ac:dyDescent="0.25">
      <c r="R543" s="106">
        <v>523</v>
      </c>
    </row>
    <row r="544" spans="18:18" x14ac:dyDescent="0.25">
      <c r="R544" s="106">
        <v>524</v>
      </c>
    </row>
    <row r="545" spans="18:18" x14ac:dyDescent="0.25">
      <c r="R545" s="106">
        <v>525</v>
      </c>
    </row>
    <row r="546" spans="18:18" x14ac:dyDescent="0.25">
      <c r="R546" s="106">
        <v>526</v>
      </c>
    </row>
    <row r="547" spans="18:18" x14ac:dyDescent="0.25">
      <c r="R547" s="106">
        <v>527</v>
      </c>
    </row>
    <row r="548" spans="18:18" x14ac:dyDescent="0.25">
      <c r="R548" s="106">
        <v>528</v>
      </c>
    </row>
    <row r="549" spans="18:18" x14ac:dyDescent="0.25">
      <c r="R549" s="106">
        <v>529</v>
      </c>
    </row>
    <row r="550" spans="18:18" x14ac:dyDescent="0.25">
      <c r="R550" s="106">
        <v>530</v>
      </c>
    </row>
    <row r="551" spans="18:18" x14ac:dyDescent="0.25">
      <c r="R551" s="106">
        <v>531</v>
      </c>
    </row>
    <row r="552" spans="18:18" x14ac:dyDescent="0.25">
      <c r="R552" s="106">
        <v>532</v>
      </c>
    </row>
    <row r="553" spans="18:18" x14ac:dyDescent="0.25">
      <c r="R553" s="106">
        <v>533</v>
      </c>
    </row>
    <row r="554" spans="18:18" x14ac:dyDescent="0.25">
      <c r="R554" s="106">
        <v>534</v>
      </c>
    </row>
    <row r="555" spans="18:18" x14ac:dyDescent="0.25">
      <c r="R555" s="106">
        <v>535</v>
      </c>
    </row>
    <row r="556" spans="18:18" x14ac:dyDescent="0.25">
      <c r="R556" s="106">
        <v>536</v>
      </c>
    </row>
    <row r="557" spans="18:18" x14ac:dyDescent="0.25">
      <c r="R557" s="106">
        <v>537</v>
      </c>
    </row>
    <row r="558" spans="18:18" x14ac:dyDescent="0.25">
      <c r="R558" s="106">
        <v>538</v>
      </c>
    </row>
    <row r="559" spans="18:18" x14ac:dyDescent="0.25">
      <c r="R559" s="106">
        <v>539</v>
      </c>
    </row>
    <row r="560" spans="18:18" x14ac:dyDescent="0.25">
      <c r="R560" s="106">
        <v>540</v>
      </c>
    </row>
    <row r="561" spans="18:18" x14ac:dyDescent="0.25">
      <c r="R561" s="106">
        <v>541</v>
      </c>
    </row>
    <row r="562" spans="18:18" x14ac:dyDescent="0.25">
      <c r="R562" s="106">
        <v>542</v>
      </c>
    </row>
    <row r="563" spans="18:18" x14ac:dyDescent="0.25">
      <c r="R563" s="106">
        <v>543</v>
      </c>
    </row>
    <row r="564" spans="18:18" x14ac:dyDescent="0.25">
      <c r="R564" s="106">
        <v>544</v>
      </c>
    </row>
    <row r="565" spans="18:18" x14ac:dyDescent="0.25">
      <c r="R565" s="106">
        <v>545</v>
      </c>
    </row>
    <row r="566" spans="18:18" x14ac:dyDescent="0.25">
      <c r="R566" s="106">
        <v>546</v>
      </c>
    </row>
    <row r="567" spans="18:18" x14ac:dyDescent="0.25">
      <c r="R567" s="106">
        <v>547</v>
      </c>
    </row>
    <row r="568" spans="18:18" x14ac:dyDescent="0.25">
      <c r="R568" s="106">
        <v>548</v>
      </c>
    </row>
    <row r="569" spans="18:18" x14ac:dyDescent="0.25">
      <c r="R569" s="106">
        <v>549</v>
      </c>
    </row>
    <row r="570" spans="18:18" x14ac:dyDescent="0.25">
      <c r="R570" s="106">
        <v>550</v>
      </c>
    </row>
    <row r="571" spans="18:18" x14ac:dyDescent="0.25">
      <c r="R571" s="106">
        <v>551</v>
      </c>
    </row>
    <row r="572" spans="18:18" x14ac:dyDescent="0.25">
      <c r="R572" s="106">
        <v>552</v>
      </c>
    </row>
    <row r="573" spans="18:18" x14ac:dyDescent="0.25">
      <c r="R573" s="106">
        <v>553</v>
      </c>
    </row>
    <row r="574" spans="18:18" x14ac:dyDescent="0.25">
      <c r="R574" s="106">
        <v>554</v>
      </c>
    </row>
    <row r="575" spans="18:18" x14ac:dyDescent="0.25">
      <c r="R575" s="106">
        <v>555</v>
      </c>
    </row>
    <row r="576" spans="18:18" x14ac:dyDescent="0.25">
      <c r="R576" s="106">
        <v>556</v>
      </c>
    </row>
    <row r="577" spans="18:18" x14ac:dyDescent="0.25">
      <c r="R577" s="106">
        <v>557</v>
      </c>
    </row>
    <row r="578" spans="18:18" x14ac:dyDescent="0.25">
      <c r="R578" s="106">
        <v>558</v>
      </c>
    </row>
    <row r="579" spans="18:18" x14ac:dyDescent="0.25">
      <c r="R579" s="106">
        <v>559</v>
      </c>
    </row>
    <row r="580" spans="18:18" x14ac:dyDescent="0.25">
      <c r="R580" s="106">
        <v>560</v>
      </c>
    </row>
    <row r="581" spans="18:18" x14ac:dyDescent="0.25">
      <c r="R581" s="106">
        <v>561</v>
      </c>
    </row>
    <row r="582" spans="18:18" x14ac:dyDescent="0.25">
      <c r="R582" s="106">
        <v>562</v>
      </c>
    </row>
    <row r="583" spans="18:18" x14ac:dyDescent="0.25">
      <c r="R583" s="106">
        <v>563</v>
      </c>
    </row>
    <row r="584" spans="18:18" x14ac:dyDescent="0.25">
      <c r="R584" s="106">
        <v>564</v>
      </c>
    </row>
    <row r="585" spans="18:18" x14ac:dyDescent="0.25">
      <c r="R585" s="106">
        <v>565</v>
      </c>
    </row>
    <row r="586" spans="18:18" x14ac:dyDescent="0.25">
      <c r="R586" s="106">
        <v>566</v>
      </c>
    </row>
    <row r="587" spans="18:18" x14ac:dyDescent="0.25">
      <c r="R587" s="106">
        <v>567</v>
      </c>
    </row>
    <row r="588" spans="18:18" x14ac:dyDescent="0.25">
      <c r="R588" s="106">
        <v>568</v>
      </c>
    </row>
    <row r="589" spans="18:18" x14ac:dyDescent="0.25">
      <c r="R589" s="106">
        <v>569</v>
      </c>
    </row>
    <row r="590" spans="18:18" x14ac:dyDescent="0.25">
      <c r="R590" s="106">
        <v>570</v>
      </c>
    </row>
    <row r="591" spans="18:18" x14ac:dyDescent="0.25">
      <c r="R591" s="106">
        <v>571</v>
      </c>
    </row>
    <row r="592" spans="18:18" x14ac:dyDescent="0.25">
      <c r="R592" s="106">
        <v>572</v>
      </c>
    </row>
    <row r="593" spans="18:18" x14ac:dyDescent="0.25">
      <c r="R593" s="106">
        <v>573</v>
      </c>
    </row>
    <row r="594" spans="18:18" x14ac:dyDescent="0.25">
      <c r="R594" s="106">
        <v>574</v>
      </c>
    </row>
    <row r="595" spans="18:18" x14ac:dyDescent="0.25">
      <c r="R595" s="106">
        <v>575</v>
      </c>
    </row>
    <row r="596" spans="18:18" x14ac:dyDescent="0.25">
      <c r="R596" s="106">
        <v>576</v>
      </c>
    </row>
    <row r="597" spans="18:18" x14ac:dyDescent="0.25">
      <c r="R597" s="106">
        <v>577</v>
      </c>
    </row>
    <row r="598" spans="18:18" x14ac:dyDescent="0.25">
      <c r="R598" s="106">
        <v>578</v>
      </c>
    </row>
    <row r="599" spans="18:18" x14ac:dyDescent="0.25">
      <c r="R599" s="106">
        <v>579</v>
      </c>
    </row>
    <row r="600" spans="18:18" x14ac:dyDescent="0.25">
      <c r="R600" s="106">
        <v>580</v>
      </c>
    </row>
    <row r="601" spans="18:18" x14ac:dyDescent="0.25">
      <c r="R601" s="106">
        <v>581</v>
      </c>
    </row>
    <row r="602" spans="18:18" x14ac:dyDescent="0.25">
      <c r="R602" s="106">
        <v>582</v>
      </c>
    </row>
    <row r="603" spans="18:18" x14ac:dyDescent="0.25">
      <c r="R603" s="106">
        <v>583</v>
      </c>
    </row>
    <row r="604" spans="18:18" x14ac:dyDescent="0.25">
      <c r="R604" s="106">
        <v>584</v>
      </c>
    </row>
    <row r="605" spans="18:18" x14ac:dyDescent="0.25">
      <c r="R605" s="106">
        <v>585</v>
      </c>
    </row>
    <row r="606" spans="18:18" x14ac:dyDescent="0.25">
      <c r="R606" s="106">
        <v>586</v>
      </c>
    </row>
    <row r="607" spans="18:18" x14ac:dyDescent="0.25">
      <c r="R607" s="106">
        <v>587</v>
      </c>
    </row>
    <row r="608" spans="18:18" x14ac:dyDescent="0.25">
      <c r="R608" s="106">
        <v>588</v>
      </c>
    </row>
    <row r="609" spans="18:18" x14ac:dyDescent="0.25">
      <c r="R609" s="106">
        <v>589</v>
      </c>
    </row>
    <row r="610" spans="18:18" x14ac:dyDescent="0.25">
      <c r="R610" s="106">
        <v>590</v>
      </c>
    </row>
    <row r="611" spans="18:18" x14ac:dyDescent="0.25">
      <c r="R611" s="106">
        <v>591</v>
      </c>
    </row>
    <row r="612" spans="18:18" x14ac:dyDescent="0.25">
      <c r="R612" s="106">
        <v>592</v>
      </c>
    </row>
    <row r="613" spans="18:18" x14ac:dyDescent="0.25">
      <c r="R613" s="106">
        <v>593</v>
      </c>
    </row>
    <row r="614" spans="18:18" x14ac:dyDescent="0.25">
      <c r="R614" s="106">
        <v>594</v>
      </c>
    </row>
    <row r="615" spans="18:18" x14ac:dyDescent="0.25">
      <c r="R615" s="106">
        <v>595</v>
      </c>
    </row>
    <row r="616" spans="18:18" x14ac:dyDescent="0.25">
      <c r="R616" s="106">
        <v>596</v>
      </c>
    </row>
    <row r="617" spans="18:18" x14ac:dyDescent="0.25">
      <c r="R617" s="106">
        <v>597</v>
      </c>
    </row>
    <row r="618" spans="18:18" x14ac:dyDescent="0.25">
      <c r="R618" s="106">
        <v>598</v>
      </c>
    </row>
    <row r="619" spans="18:18" x14ac:dyDescent="0.25">
      <c r="R619" s="106">
        <v>599</v>
      </c>
    </row>
    <row r="620" spans="18:18" x14ac:dyDescent="0.25">
      <c r="R620" s="106">
        <v>600</v>
      </c>
    </row>
    <row r="621" spans="18:18" x14ac:dyDescent="0.25">
      <c r="R621" s="106">
        <v>601</v>
      </c>
    </row>
    <row r="622" spans="18:18" x14ac:dyDescent="0.25">
      <c r="R622" s="106">
        <v>602</v>
      </c>
    </row>
    <row r="623" spans="18:18" x14ac:dyDescent="0.25">
      <c r="R623" s="106">
        <v>603</v>
      </c>
    </row>
    <row r="624" spans="18:18" x14ac:dyDescent="0.25">
      <c r="R624" s="106">
        <v>604</v>
      </c>
    </row>
    <row r="625" spans="18:18" x14ac:dyDescent="0.25">
      <c r="R625" s="106">
        <v>605</v>
      </c>
    </row>
    <row r="626" spans="18:18" x14ac:dyDescent="0.25">
      <c r="R626" s="106">
        <v>606</v>
      </c>
    </row>
    <row r="627" spans="18:18" x14ac:dyDescent="0.25">
      <c r="R627" s="106">
        <v>607</v>
      </c>
    </row>
    <row r="628" spans="18:18" x14ac:dyDescent="0.25">
      <c r="R628" s="106">
        <v>608</v>
      </c>
    </row>
    <row r="629" spans="18:18" x14ac:dyDescent="0.25">
      <c r="R629" s="106">
        <v>609</v>
      </c>
    </row>
    <row r="630" spans="18:18" x14ac:dyDescent="0.25">
      <c r="R630" s="106">
        <v>610</v>
      </c>
    </row>
    <row r="631" spans="18:18" x14ac:dyDescent="0.25">
      <c r="R631" s="106">
        <v>611</v>
      </c>
    </row>
    <row r="632" spans="18:18" x14ac:dyDescent="0.25">
      <c r="R632" s="106">
        <v>612</v>
      </c>
    </row>
    <row r="633" spans="18:18" x14ac:dyDescent="0.25">
      <c r="R633" s="106">
        <v>613</v>
      </c>
    </row>
    <row r="634" spans="18:18" x14ac:dyDescent="0.25">
      <c r="R634" s="106">
        <v>614</v>
      </c>
    </row>
    <row r="635" spans="18:18" x14ac:dyDescent="0.25">
      <c r="R635" s="106">
        <v>615</v>
      </c>
    </row>
    <row r="636" spans="18:18" x14ac:dyDescent="0.25">
      <c r="R636" s="106">
        <v>616</v>
      </c>
    </row>
    <row r="637" spans="18:18" x14ac:dyDescent="0.25">
      <c r="R637" s="106">
        <v>617</v>
      </c>
    </row>
    <row r="638" spans="18:18" x14ac:dyDescent="0.25">
      <c r="R638" s="106">
        <v>618</v>
      </c>
    </row>
    <row r="639" spans="18:18" x14ac:dyDescent="0.25">
      <c r="R639" s="106">
        <v>619</v>
      </c>
    </row>
    <row r="640" spans="18:18" x14ac:dyDescent="0.25">
      <c r="R640" s="106">
        <v>620</v>
      </c>
    </row>
    <row r="641" spans="18:18" x14ac:dyDescent="0.25">
      <c r="R641" s="106">
        <v>621</v>
      </c>
    </row>
    <row r="642" spans="18:18" x14ac:dyDescent="0.25">
      <c r="R642" s="106">
        <v>622</v>
      </c>
    </row>
    <row r="643" spans="18:18" x14ac:dyDescent="0.25">
      <c r="R643" s="106">
        <v>623</v>
      </c>
    </row>
    <row r="644" spans="18:18" x14ac:dyDescent="0.25">
      <c r="R644" s="106">
        <v>624</v>
      </c>
    </row>
    <row r="645" spans="18:18" x14ac:dyDescent="0.25">
      <c r="R645" s="106">
        <v>625</v>
      </c>
    </row>
    <row r="646" spans="18:18" x14ac:dyDescent="0.25">
      <c r="R646" s="106">
        <v>626</v>
      </c>
    </row>
    <row r="647" spans="18:18" x14ac:dyDescent="0.25">
      <c r="R647" s="106">
        <v>627</v>
      </c>
    </row>
    <row r="648" spans="18:18" x14ac:dyDescent="0.25">
      <c r="R648" s="106">
        <v>628</v>
      </c>
    </row>
    <row r="649" spans="18:18" x14ac:dyDescent="0.25">
      <c r="R649" s="106">
        <v>629</v>
      </c>
    </row>
    <row r="650" spans="18:18" x14ac:dyDescent="0.25">
      <c r="R650" s="106">
        <v>630</v>
      </c>
    </row>
    <row r="651" spans="18:18" x14ac:dyDescent="0.25">
      <c r="R651" s="106">
        <v>631</v>
      </c>
    </row>
    <row r="652" spans="18:18" x14ac:dyDescent="0.25">
      <c r="R652" s="106">
        <v>632</v>
      </c>
    </row>
    <row r="653" spans="18:18" x14ac:dyDescent="0.25">
      <c r="R653" s="106">
        <v>633</v>
      </c>
    </row>
    <row r="654" spans="18:18" x14ac:dyDescent="0.25">
      <c r="R654" s="106">
        <v>634</v>
      </c>
    </row>
    <row r="655" spans="18:18" x14ac:dyDescent="0.25">
      <c r="R655" s="106">
        <v>635</v>
      </c>
    </row>
    <row r="656" spans="18:18" x14ac:dyDescent="0.25">
      <c r="R656" s="106">
        <v>636</v>
      </c>
    </row>
    <row r="657" spans="18:18" x14ac:dyDescent="0.25">
      <c r="R657" s="106">
        <v>637</v>
      </c>
    </row>
    <row r="658" spans="18:18" x14ac:dyDescent="0.25">
      <c r="R658" s="106">
        <v>638</v>
      </c>
    </row>
    <row r="659" spans="18:18" x14ac:dyDescent="0.25">
      <c r="R659" s="106">
        <v>639</v>
      </c>
    </row>
    <row r="660" spans="18:18" x14ac:dyDescent="0.25">
      <c r="R660" s="106">
        <v>640</v>
      </c>
    </row>
    <row r="661" spans="18:18" x14ac:dyDescent="0.25">
      <c r="R661" s="106">
        <v>641</v>
      </c>
    </row>
    <row r="662" spans="18:18" x14ac:dyDescent="0.25">
      <c r="R662" s="106">
        <v>642</v>
      </c>
    </row>
    <row r="663" spans="18:18" x14ac:dyDescent="0.25">
      <c r="R663" s="106">
        <v>643</v>
      </c>
    </row>
    <row r="664" spans="18:18" x14ac:dyDescent="0.25">
      <c r="R664" s="106">
        <v>644</v>
      </c>
    </row>
    <row r="665" spans="18:18" x14ac:dyDescent="0.25">
      <c r="R665" s="106">
        <v>645</v>
      </c>
    </row>
    <row r="666" spans="18:18" x14ac:dyDescent="0.25">
      <c r="R666" s="106">
        <v>646</v>
      </c>
    </row>
    <row r="667" spans="18:18" x14ac:dyDescent="0.25">
      <c r="R667" s="106">
        <v>647</v>
      </c>
    </row>
    <row r="668" spans="18:18" x14ac:dyDescent="0.25">
      <c r="R668" s="106">
        <v>648</v>
      </c>
    </row>
    <row r="669" spans="18:18" x14ac:dyDescent="0.25">
      <c r="R669" s="106">
        <v>649</v>
      </c>
    </row>
    <row r="670" spans="18:18" x14ac:dyDescent="0.25">
      <c r="R670" s="106">
        <v>650</v>
      </c>
    </row>
    <row r="671" spans="18:18" x14ac:dyDescent="0.25">
      <c r="R671" s="106">
        <v>651</v>
      </c>
    </row>
    <row r="672" spans="18:18" x14ac:dyDescent="0.25">
      <c r="R672" s="106">
        <v>652</v>
      </c>
    </row>
    <row r="673" spans="18:18" x14ac:dyDescent="0.25">
      <c r="R673" s="106">
        <v>653</v>
      </c>
    </row>
    <row r="674" spans="18:18" x14ac:dyDescent="0.25">
      <c r="R674" s="106">
        <v>654</v>
      </c>
    </row>
    <row r="675" spans="18:18" x14ac:dyDescent="0.25">
      <c r="R675" s="106">
        <v>655</v>
      </c>
    </row>
    <row r="676" spans="18:18" x14ac:dyDescent="0.25">
      <c r="R676" s="106">
        <v>656</v>
      </c>
    </row>
    <row r="677" spans="18:18" x14ac:dyDescent="0.25">
      <c r="R677" s="106">
        <v>657</v>
      </c>
    </row>
    <row r="678" spans="18:18" x14ac:dyDescent="0.25">
      <c r="R678" s="106">
        <v>658</v>
      </c>
    </row>
    <row r="679" spans="18:18" x14ac:dyDescent="0.25">
      <c r="R679" s="106">
        <v>659</v>
      </c>
    </row>
    <row r="680" spans="18:18" x14ac:dyDescent="0.25">
      <c r="R680" s="106">
        <v>660</v>
      </c>
    </row>
    <row r="681" spans="18:18" x14ac:dyDescent="0.25">
      <c r="R681" s="106">
        <v>661</v>
      </c>
    </row>
    <row r="682" spans="18:18" x14ac:dyDescent="0.25">
      <c r="R682" s="106">
        <v>662</v>
      </c>
    </row>
    <row r="683" spans="18:18" x14ac:dyDescent="0.25">
      <c r="R683" s="106">
        <v>663</v>
      </c>
    </row>
    <row r="684" spans="18:18" x14ac:dyDescent="0.25">
      <c r="R684" s="106">
        <v>664</v>
      </c>
    </row>
    <row r="685" spans="18:18" x14ac:dyDescent="0.25">
      <c r="R685" s="106">
        <v>665</v>
      </c>
    </row>
    <row r="686" spans="18:18" x14ac:dyDescent="0.25">
      <c r="R686" s="106">
        <v>666</v>
      </c>
    </row>
    <row r="687" spans="18:18" x14ac:dyDescent="0.25">
      <c r="R687" s="106">
        <v>667</v>
      </c>
    </row>
    <row r="688" spans="18:18" x14ac:dyDescent="0.25">
      <c r="R688" s="106">
        <v>668</v>
      </c>
    </row>
    <row r="689" spans="18:18" x14ac:dyDescent="0.25">
      <c r="R689" s="106">
        <v>669</v>
      </c>
    </row>
    <row r="690" spans="18:18" x14ac:dyDescent="0.25">
      <c r="R690" s="106">
        <v>670</v>
      </c>
    </row>
    <row r="691" spans="18:18" x14ac:dyDescent="0.25">
      <c r="R691" s="106">
        <v>671</v>
      </c>
    </row>
    <row r="692" spans="18:18" x14ac:dyDescent="0.25">
      <c r="R692" s="106">
        <v>672</v>
      </c>
    </row>
    <row r="693" spans="18:18" x14ac:dyDescent="0.25">
      <c r="R693" s="106">
        <v>673</v>
      </c>
    </row>
    <row r="694" spans="18:18" x14ac:dyDescent="0.25">
      <c r="R694" s="106">
        <v>674</v>
      </c>
    </row>
    <row r="695" spans="18:18" x14ac:dyDescent="0.25">
      <c r="R695" s="106">
        <v>675</v>
      </c>
    </row>
    <row r="696" spans="18:18" x14ac:dyDescent="0.25">
      <c r="R696" s="106">
        <v>676</v>
      </c>
    </row>
    <row r="697" spans="18:18" x14ac:dyDescent="0.25">
      <c r="R697" s="106">
        <v>677</v>
      </c>
    </row>
    <row r="698" spans="18:18" x14ac:dyDescent="0.25">
      <c r="R698" s="106">
        <v>678</v>
      </c>
    </row>
    <row r="699" spans="18:18" x14ac:dyDescent="0.25">
      <c r="R699" s="106">
        <v>679</v>
      </c>
    </row>
    <row r="700" spans="18:18" x14ac:dyDescent="0.25">
      <c r="R700" s="106">
        <v>680</v>
      </c>
    </row>
    <row r="701" spans="18:18" x14ac:dyDescent="0.25">
      <c r="R701" s="106">
        <v>681</v>
      </c>
    </row>
    <row r="702" spans="18:18" x14ac:dyDescent="0.25">
      <c r="R702" s="106">
        <v>682</v>
      </c>
    </row>
    <row r="703" spans="18:18" x14ac:dyDescent="0.25">
      <c r="R703" s="106">
        <v>683</v>
      </c>
    </row>
    <row r="704" spans="18:18" x14ac:dyDescent="0.25">
      <c r="R704" s="106">
        <v>684</v>
      </c>
    </row>
    <row r="705" spans="18:18" x14ac:dyDescent="0.25">
      <c r="R705" s="106">
        <v>685</v>
      </c>
    </row>
    <row r="706" spans="18:18" x14ac:dyDescent="0.25">
      <c r="R706" s="106">
        <v>686</v>
      </c>
    </row>
    <row r="707" spans="18:18" x14ac:dyDescent="0.25">
      <c r="R707" s="106">
        <v>687</v>
      </c>
    </row>
    <row r="708" spans="18:18" x14ac:dyDescent="0.25">
      <c r="R708" s="106">
        <v>688</v>
      </c>
    </row>
    <row r="709" spans="18:18" x14ac:dyDescent="0.25">
      <c r="R709" s="106">
        <v>689</v>
      </c>
    </row>
    <row r="710" spans="18:18" x14ac:dyDescent="0.25">
      <c r="R710" s="106">
        <v>690</v>
      </c>
    </row>
    <row r="711" spans="18:18" x14ac:dyDescent="0.25">
      <c r="R711" s="106">
        <v>691</v>
      </c>
    </row>
    <row r="712" spans="18:18" x14ac:dyDescent="0.25">
      <c r="R712" s="106">
        <v>692</v>
      </c>
    </row>
    <row r="713" spans="18:18" x14ac:dyDescent="0.25">
      <c r="R713" s="106">
        <v>693</v>
      </c>
    </row>
    <row r="714" spans="18:18" x14ac:dyDescent="0.25">
      <c r="R714" s="106">
        <v>694</v>
      </c>
    </row>
    <row r="715" spans="18:18" x14ac:dyDescent="0.25">
      <c r="R715" s="106">
        <v>695</v>
      </c>
    </row>
    <row r="716" spans="18:18" x14ac:dyDescent="0.25">
      <c r="R716" s="106">
        <v>696</v>
      </c>
    </row>
    <row r="717" spans="18:18" x14ac:dyDescent="0.25">
      <c r="R717" s="106">
        <v>697</v>
      </c>
    </row>
    <row r="718" spans="18:18" x14ac:dyDescent="0.25">
      <c r="R718" s="106">
        <v>698</v>
      </c>
    </row>
    <row r="719" spans="18:18" x14ac:dyDescent="0.25">
      <c r="R719" s="106">
        <v>699</v>
      </c>
    </row>
    <row r="720" spans="18:18" x14ac:dyDescent="0.25">
      <c r="R720" s="106">
        <v>700</v>
      </c>
    </row>
    <row r="721" spans="18:18" x14ac:dyDescent="0.25">
      <c r="R721" s="106">
        <v>701</v>
      </c>
    </row>
    <row r="722" spans="18:18" x14ac:dyDescent="0.25">
      <c r="R722" s="106">
        <v>702</v>
      </c>
    </row>
    <row r="723" spans="18:18" x14ac:dyDescent="0.25">
      <c r="R723" s="106">
        <v>703</v>
      </c>
    </row>
    <row r="724" spans="18:18" x14ac:dyDescent="0.25">
      <c r="R724" s="106">
        <v>704</v>
      </c>
    </row>
    <row r="725" spans="18:18" x14ac:dyDescent="0.25">
      <c r="R725" s="106">
        <v>705</v>
      </c>
    </row>
    <row r="726" spans="18:18" x14ac:dyDescent="0.25">
      <c r="R726" s="106">
        <v>706</v>
      </c>
    </row>
    <row r="727" spans="18:18" x14ac:dyDescent="0.25">
      <c r="R727" s="106">
        <v>707</v>
      </c>
    </row>
    <row r="728" spans="18:18" x14ac:dyDescent="0.25">
      <c r="R728" s="106">
        <v>708</v>
      </c>
    </row>
    <row r="729" spans="18:18" x14ac:dyDescent="0.25">
      <c r="R729" s="106">
        <v>709</v>
      </c>
    </row>
    <row r="730" spans="18:18" x14ac:dyDescent="0.25">
      <c r="R730" s="106">
        <v>710</v>
      </c>
    </row>
    <row r="731" spans="18:18" x14ac:dyDescent="0.25">
      <c r="R731" s="106">
        <v>711</v>
      </c>
    </row>
    <row r="732" spans="18:18" x14ac:dyDescent="0.25">
      <c r="R732" s="106">
        <v>712</v>
      </c>
    </row>
    <row r="733" spans="18:18" x14ac:dyDescent="0.25">
      <c r="R733" s="106">
        <v>713</v>
      </c>
    </row>
    <row r="734" spans="18:18" x14ac:dyDescent="0.25">
      <c r="R734" s="106">
        <v>714</v>
      </c>
    </row>
    <row r="735" spans="18:18" x14ac:dyDescent="0.25">
      <c r="R735" s="106">
        <v>715</v>
      </c>
    </row>
    <row r="736" spans="18:18" x14ac:dyDescent="0.25">
      <c r="R736" s="106">
        <v>716</v>
      </c>
    </row>
    <row r="737" spans="18:18" x14ac:dyDescent="0.25">
      <c r="R737" s="106">
        <v>717</v>
      </c>
    </row>
    <row r="738" spans="18:18" x14ac:dyDescent="0.25">
      <c r="R738" s="106">
        <v>718</v>
      </c>
    </row>
    <row r="739" spans="18:18" x14ac:dyDescent="0.25">
      <c r="R739" s="106">
        <v>719</v>
      </c>
    </row>
    <row r="740" spans="18:18" x14ac:dyDescent="0.25">
      <c r="R740" s="106">
        <v>720</v>
      </c>
    </row>
    <row r="741" spans="18:18" x14ac:dyDescent="0.25">
      <c r="R741" s="106">
        <v>721</v>
      </c>
    </row>
    <row r="742" spans="18:18" x14ac:dyDescent="0.25">
      <c r="R742" s="106">
        <v>722</v>
      </c>
    </row>
    <row r="743" spans="18:18" x14ac:dyDescent="0.25">
      <c r="R743" s="106">
        <v>723</v>
      </c>
    </row>
    <row r="744" spans="18:18" x14ac:dyDescent="0.25">
      <c r="R744" s="106">
        <v>724</v>
      </c>
    </row>
    <row r="745" spans="18:18" x14ac:dyDescent="0.25">
      <c r="R745" s="106">
        <v>725</v>
      </c>
    </row>
    <row r="746" spans="18:18" x14ac:dyDescent="0.25">
      <c r="R746" s="106">
        <v>726</v>
      </c>
    </row>
    <row r="747" spans="18:18" x14ac:dyDescent="0.25">
      <c r="R747" s="106">
        <v>727</v>
      </c>
    </row>
    <row r="748" spans="18:18" x14ac:dyDescent="0.25">
      <c r="R748" s="106">
        <v>728</v>
      </c>
    </row>
    <row r="749" spans="18:18" x14ac:dyDescent="0.25">
      <c r="R749" s="106">
        <v>729</v>
      </c>
    </row>
    <row r="750" spans="18:18" x14ac:dyDescent="0.25">
      <c r="R750" s="106">
        <v>730</v>
      </c>
    </row>
    <row r="751" spans="18:18" x14ac:dyDescent="0.25">
      <c r="R751" s="106">
        <v>731</v>
      </c>
    </row>
    <row r="752" spans="18:18" x14ac:dyDescent="0.25">
      <c r="R752" s="106">
        <v>732</v>
      </c>
    </row>
    <row r="753" spans="18:18" x14ac:dyDescent="0.25">
      <c r="R753" s="106">
        <v>733</v>
      </c>
    </row>
    <row r="754" spans="18:18" x14ac:dyDescent="0.25">
      <c r="R754" s="106">
        <v>734</v>
      </c>
    </row>
    <row r="755" spans="18:18" x14ac:dyDescent="0.25">
      <c r="R755" s="106">
        <v>735</v>
      </c>
    </row>
    <row r="756" spans="18:18" x14ac:dyDescent="0.25">
      <c r="R756" s="106">
        <v>736</v>
      </c>
    </row>
    <row r="757" spans="18:18" x14ac:dyDescent="0.25">
      <c r="R757" s="106">
        <v>737</v>
      </c>
    </row>
    <row r="758" spans="18:18" x14ac:dyDescent="0.25">
      <c r="R758" s="106">
        <v>738</v>
      </c>
    </row>
    <row r="759" spans="18:18" x14ac:dyDescent="0.25">
      <c r="R759" s="106">
        <v>739</v>
      </c>
    </row>
    <row r="760" spans="18:18" x14ac:dyDescent="0.25">
      <c r="R760" s="106">
        <v>740</v>
      </c>
    </row>
    <row r="761" spans="18:18" x14ac:dyDescent="0.25">
      <c r="R761" s="106">
        <v>741</v>
      </c>
    </row>
    <row r="762" spans="18:18" x14ac:dyDescent="0.25">
      <c r="R762" s="106">
        <v>742</v>
      </c>
    </row>
    <row r="763" spans="18:18" x14ac:dyDescent="0.25">
      <c r="R763" s="106">
        <v>743</v>
      </c>
    </row>
    <row r="764" spans="18:18" x14ac:dyDescent="0.25">
      <c r="R764" s="106">
        <v>744</v>
      </c>
    </row>
    <row r="765" spans="18:18" x14ac:dyDescent="0.25">
      <c r="R765" s="106">
        <v>745</v>
      </c>
    </row>
    <row r="766" spans="18:18" x14ac:dyDescent="0.25">
      <c r="R766" s="106">
        <v>746</v>
      </c>
    </row>
    <row r="767" spans="18:18" x14ac:dyDescent="0.25">
      <c r="R767" s="106">
        <v>747</v>
      </c>
    </row>
    <row r="768" spans="18:18" x14ac:dyDescent="0.25">
      <c r="R768" s="106">
        <v>748</v>
      </c>
    </row>
    <row r="769" spans="18:18" x14ac:dyDescent="0.25">
      <c r="R769" s="106">
        <v>749</v>
      </c>
    </row>
    <row r="770" spans="18:18" x14ac:dyDescent="0.25">
      <c r="R770" s="106">
        <v>750</v>
      </c>
    </row>
    <row r="771" spans="18:18" x14ac:dyDescent="0.25">
      <c r="R771" s="106">
        <v>751</v>
      </c>
    </row>
    <row r="772" spans="18:18" x14ac:dyDescent="0.25">
      <c r="R772" s="106">
        <v>752</v>
      </c>
    </row>
    <row r="773" spans="18:18" x14ac:dyDescent="0.25">
      <c r="R773" s="106">
        <v>753</v>
      </c>
    </row>
    <row r="774" spans="18:18" x14ac:dyDescent="0.25">
      <c r="R774" s="106">
        <v>754</v>
      </c>
    </row>
    <row r="775" spans="18:18" x14ac:dyDescent="0.25">
      <c r="R775" s="106">
        <v>755</v>
      </c>
    </row>
    <row r="776" spans="18:18" x14ac:dyDescent="0.25">
      <c r="R776" s="106">
        <v>756</v>
      </c>
    </row>
    <row r="777" spans="18:18" x14ac:dyDescent="0.25">
      <c r="R777" s="106">
        <v>757</v>
      </c>
    </row>
    <row r="778" spans="18:18" x14ac:dyDescent="0.25">
      <c r="R778" s="106">
        <v>758</v>
      </c>
    </row>
    <row r="779" spans="18:18" x14ac:dyDescent="0.25">
      <c r="R779" s="106">
        <v>759</v>
      </c>
    </row>
    <row r="780" spans="18:18" x14ac:dyDescent="0.25">
      <c r="R780" s="106">
        <v>760</v>
      </c>
    </row>
    <row r="781" spans="18:18" x14ac:dyDescent="0.25">
      <c r="R781" s="106">
        <v>761</v>
      </c>
    </row>
    <row r="782" spans="18:18" x14ac:dyDescent="0.25">
      <c r="R782" s="106">
        <v>762</v>
      </c>
    </row>
    <row r="783" spans="18:18" x14ac:dyDescent="0.25">
      <c r="R783" s="106">
        <v>763</v>
      </c>
    </row>
    <row r="784" spans="18:18" x14ac:dyDescent="0.25">
      <c r="R784" s="106">
        <v>764</v>
      </c>
    </row>
    <row r="785" spans="18:18" x14ac:dyDescent="0.25">
      <c r="R785" s="106">
        <v>765</v>
      </c>
    </row>
    <row r="786" spans="18:18" x14ac:dyDescent="0.25">
      <c r="R786" s="106">
        <v>766</v>
      </c>
    </row>
    <row r="787" spans="18:18" x14ac:dyDescent="0.25">
      <c r="R787" s="106">
        <v>767</v>
      </c>
    </row>
    <row r="788" spans="18:18" x14ac:dyDescent="0.25">
      <c r="R788" s="106">
        <v>768</v>
      </c>
    </row>
    <row r="789" spans="18:18" x14ac:dyDescent="0.25">
      <c r="R789" s="106">
        <v>769</v>
      </c>
    </row>
    <row r="790" spans="18:18" x14ac:dyDescent="0.25">
      <c r="R790" s="106">
        <v>770</v>
      </c>
    </row>
    <row r="791" spans="18:18" x14ac:dyDescent="0.25">
      <c r="R791" s="106">
        <v>771</v>
      </c>
    </row>
    <row r="792" spans="18:18" x14ac:dyDescent="0.25">
      <c r="R792" s="106">
        <v>772</v>
      </c>
    </row>
    <row r="793" spans="18:18" x14ac:dyDescent="0.25">
      <c r="R793" s="106">
        <v>773</v>
      </c>
    </row>
    <row r="794" spans="18:18" x14ac:dyDescent="0.25">
      <c r="R794" s="106">
        <v>774</v>
      </c>
    </row>
    <row r="795" spans="18:18" x14ac:dyDescent="0.25">
      <c r="R795" s="106">
        <v>775</v>
      </c>
    </row>
    <row r="796" spans="18:18" x14ac:dyDescent="0.25">
      <c r="R796" s="106">
        <v>776</v>
      </c>
    </row>
    <row r="797" spans="18:18" x14ac:dyDescent="0.25">
      <c r="R797" s="106">
        <v>777</v>
      </c>
    </row>
    <row r="798" spans="18:18" x14ac:dyDescent="0.25">
      <c r="R798" s="106">
        <v>778</v>
      </c>
    </row>
    <row r="799" spans="18:18" x14ac:dyDescent="0.25">
      <c r="R799" s="106">
        <v>779</v>
      </c>
    </row>
    <row r="800" spans="18:18" x14ac:dyDescent="0.25">
      <c r="R800" s="106">
        <v>780</v>
      </c>
    </row>
    <row r="801" spans="18:18" x14ac:dyDescent="0.25">
      <c r="R801" s="106">
        <v>781</v>
      </c>
    </row>
    <row r="802" spans="18:18" x14ac:dyDescent="0.25">
      <c r="R802" s="106">
        <v>782</v>
      </c>
    </row>
    <row r="803" spans="18:18" x14ac:dyDescent="0.25">
      <c r="R803" s="106">
        <v>783</v>
      </c>
    </row>
    <row r="804" spans="18:18" x14ac:dyDescent="0.25">
      <c r="R804" s="106">
        <v>784</v>
      </c>
    </row>
    <row r="805" spans="18:18" x14ac:dyDescent="0.25">
      <c r="R805" s="106">
        <v>785</v>
      </c>
    </row>
    <row r="806" spans="18:18" x14ac:dyDescent="0.25">
      <c r="R806" s="106">
        <v>786</v>
      </c>
    </row>
    <row r="807" spans="18:18" x14ac:dyDescent="0.25">
      <c r="R807" s="106">
        <v>787</v>
      </c>
    </row>
    <row r="808" spans="18:18" x14ac:dyDescent="0.25">
      <c r="R808" s="106">
        <v>788</v>
      </c>
    </row>
    <row r="809" spans="18:18" x14ac:dyDescent="0.25">
      <c r="R809" s="106">
        <v>789</v>
      </c>
    </row>
    <row r="810" spans="18:18" x14ac:dyDescent="0.25">
      <c r="R810" s="106">
        <v>790</v>
      </c>
    </row>
    <row r="811" spans="18:18" x14ac:dyDescent="0.25">
      <c r="R811" s="106">
        <v>791</v>
      </c>
    </row>
    <row r="812" spans="18:18" x14ac:dyDescent="0.25">
      <c r="R812" s="106">
        <v>792</v>
      </c>
    </row>
    <row r="813" spans="18:18" x14ac:dyDescent="0.25">
      <c r="R813" s="106">
        <v>793</v>
      </c>
    </row>
    <row r="814" spans="18:18" x14ac:dyDescent="0.25">
      <c r="R814" s="106">
        <v>794</v>
      </c>
    </row>
    <row r="815" spans="18:18" x14ac:dyDescent="0.25">
      <c r="R815" s="106">
        <v>795</v>
      </c>
    </row>
    <row r="816" spans="18:18" x14ac:dyDescent="0.25">
      <c r="R816" s="106">
        <v>796</v>
      </c>
    </row>
    <row r="817" spans="18:18" x14ac:dyDescent="0.25">
      <c r="R817" s="106">
        <v>797</v>
      </c>
    </row>
    <row r="818" spans="18:18" x14ac:dyDescent="0.25">
      <c r="R818" s="106">
        <v>798</v>
      </c>
    </row>
    <row r="819" spans="18:18" x14ac:dyDescent="0.25">
      <c r="R819" s="106">
        <v>799</v>
      </c>
    </row>
    <row r="820" spans="18:18" x14ac:dyDescent="0.25">
      <c r="R820" s="106">
        <v>800</v>
      </c>
    </row>
    <row r="821" spans="18:18" x14ac:dyDescent="0.25">
      <c r="R821" s="106">
        <v>801</v>
      </c>
    </row>
    <row r="822" spans="18:18" x14ac:dyDescent="0.25">
      <c r="R822" s="106">
        <v>802</v>
      </c>
    </row>
    <row r="823" spans="18:18" x14ac:dyDescent="0.25">
      <c r="R823" s="106">
        <v>803</v>
      </c>
    </row>
    <row r="824" spans="18:18" x14ac:dyDescent="0.25">
      <c r="R824" s="106">
        <v>804</v>
      </c>
    </row>
    <row r="825" spans="18:18" x14ac:dyDescent="0.25">
      <c r="R825" s="106">
        <v>805</v>
      </c>
    </row>
    <row r="826" spans="18:18" x14ac:dyDescent="0.25">
      <c r="R826" s="106">
        <v>806</v>
      </c>
    </row>
    <row r="827" spans="18:18" x14ac:dyDescent="0.25">
      <c r="R827" s="106">
        <v>807</v>
      </c>
    </row>
    <row r="828" spans="18:18" x14ac:dyDescent="0.25">
      <c r="R828" s="106">
        <v>808</v>
      </c>
    </row>
    <row r="829" spans="18:18" x14ac:dyDescent="0.25">
      <c r="R829" s="106">
        <v>809</v>
      </c>
    </row>
    <row r="830" spans="18:18" x14ac:dyDescent="0.25">
      <c r="R830" s="106">
        <v>810</v>
      </c>
    </row>
    <row r="831" spans="18:18" x14ac:dyDescent="0.25">
      <c r="R831" s="106">
        <v>811</v>
      </c>
    </row>
    <row r="832" spans="18:18" x14ac:dyDescent="0.25">
      <c r="R832" s="106">
        <v>812</v>
      </c>
    </row>
    <row r="833" spans="18:18" x14ac:dyDescent="0.25">
      <c r="R833" s="106">
        <v>813</v>
      </c>
    </row>
    <row r="834" spans="18:18" x14ac:dyDescent="0.25">
      <c r="R834" s="106">
        <v>814</v>
      </c>
    </row>
    <row r="835" spans="18:18" x14ac:dyDescent="0.25">
      <c r="R835" s="106">
        <v>815</v>
      </c>
    </row>
    <row r="836" spans="18:18" x14ac:dyDescent="0.25">
      <c r="R836" s="106">
        <v>816</v>
      </c>
    </row>
    <row r="837" spans="18:18" x14ac:dyDescent="0.25">
      <c r="R837" s="106">
        <v>817</v>
      </c>
    </row>
    <row r="838" spans="18:18" x14ac:dyDescent="0.25">
      <c r="R838" s="106">
        <v>818</v>
      </c>
    </row>
    <row r="839" spans="18:18" x14ac:dyDescent="0.25">
      <c r="R839" s="106">
        <v>819</v>
      </c>
    </row>
    <row r="840" spans="18:18" x14ac:dyDescent="0.25">
      <c r="R840" s="106">
        <v>820</v>
      </c>
    </row>
    <row r="841" spans="18:18" x14ac:dyDescent="0.25">
      <c r="R841" s="106">
        <v>821</v>
      </c>
    </row>
    <row r="842" spans="18:18" x14ac:dyDescent="0.25">
      <c r="R842" s="106">
        <v>822</v>
      </c>
    </row>
    <row r="843" spans="18:18" x14ac:dyDescent="0.25">
      <c r="R843" s="106">
        <v>823</v>
      </c>
    </row>
    <row r="844" spans="18:18" x14ac:dyDescent="0.25">
      <c r="R844" s="106">
        <v>824</v>
      </c>
    </row>
    <row r="845" spans="18:18" x14ac:dyDescent="0.25">
      <c r="R845" s="106">
        <v>825</v>
      </c>
    </row>
    <row r="846" spans="18:18" x14ac:dyDescent="0.25">
      <c r="R846" s="106">
        <v>826</v>
      </c>
    </row>
    <row r="847" spans="18:18" x14ac:dyDescent="0.25">
      <c r="R847" s="106">
        <v>827</v>
      </c>
    </row>
    <row r="848" spans="18:18" x14ac:dyDescent="0.25">
      <c r="R848" s="106">
        <v>828</v>
      </c>
    </row>
    <row r="849" spans="18:18" x14ac:dyDescent="0.25">
      <c r="R849" s="106">
        <v>829</v>
      </c>
    </row>
    <row r="850" spans="18:18" x14ac:dyDescent="0.25">
      <c r="R850" s="106">
        <v>830</v>
      </c>
    </row>
    <row r="851" spans="18:18" x14ac:dyDescent="0.25">
      <c r="R851" s="106">
        <v>831</v>
      </c>
    </row>
    <row r="852" spans="18:18" x14ac:dyDescent="0.25">
      <c r="R852" s="106">
        <v>832</v>
      </c>
    </row>
    <row r="853" spans="18:18" x14ac:dyDescent="0.25">
      <c r="R853" s="106">
        <v>833</v>
      </c>
    </row>
    <row r="854" spans="18:18" x14ac:dyDescent="0.25">
      <c r="R854" s="106">
        <v>834</v>
      </c>
    </row>
    <row r="855" spans="18:18" x14ac:dyDescent="0.25">
      <c r="R855" s="106">
        <v>835</v>
      </c>
    </row>
    <row r="856" spans="18:18" x14ac:dyDescent="0.25">
      <c r="R856" s="106">
        <v>836</v>
      </c>
    </row>
    <row r="857" spans="18:18" x14ac:dyDescent="0.25">
      <c r="R857" s="106">
        <v>837</v>
      </c>
    </row>
    <row r="858" spans="18:18" x14ac:dyDescent="0.25">
      <c r="R858" s="106">
        <v>838</v>
      </c>
    </row>
    <row r="859" spans="18:18" x14ac:dyDescent="0.25">
      <c r="R859" s="106">
        <v>839</v>
      </c>
    </row>
    <row r="860" spans="18:18" x14ac:dyDescent="0.25">
      <c r="R860" s="106">
        <v>840</v>
      </c>
    </row>
    <row r="861" spans="18:18" x14ac:dyDescent="0.25">
      <c r="R861" s="106">
        <v>841</v>
      </c>
    </row>
    <row r="862" spans="18:18" x14ac:dyDescent="0.25">
      <c r="R862" s="106">
        <v>842</v>
      </c>
    </row>
    <row r="863" spans="18:18" x14ac:dyDescent="0.25">
      <c r="R863" s="106">
        <v>843</v>
      </c>
    </row>
    <row r="864" spans="18:18" x14ac:dyDescent="0.25">
      <c r="R864" s="106">
        <v>844</v>
      </c>
    </row>
    <row r="865" spans="18:18" x14ac:dyDescent="0.25">
      <c r="R865" s="106">
        <v>845</v>
      </c>
    </row>
    <row r="866" spans="18:18" x14ac:dyDescent="0.25">
      <c r="R866" s="106">
        <v>846</v>
      </c>
    </row>
    <row r="867" spans="18:18" x14ac:dyDescent="0.25">
      <c r="R867" s="106">
        <v>847</v>
      </c>
    </row>
    <row r="868" spans="18:18" x14ac:dyDescent="0.25">
      <c r="R868" s="106">
        <v>848</v>
      </c>
    </row>
    <row r="869" spans="18:18" x14ac:dyDescent="0.25">
      <c r="R869" s="106">
        <v>849</v>
      </c>
    </row>
    <row r="870" spans="18:18" x14ac:dyDescent="0.25">
      <c r="R870" s="106">
        <v>850</v>
      </c>
    </row>
    <row r="871" spans="18:18" x14ac:dyDescent="0.25">
      <c r="R871" s="106">
        <v>851</v>
      </c>
    </row>
    <row r="872" spans="18:18" x14ac:dyDescent="0.25">
      <c r="R872" s="106">
        <v>852</v>
      </c>
    </row>
    <row r="873" spans="18:18" x14ac:dyDescent="0.25">
      <c r="R873" s="106">
        <v>853</v>
      </c>
    </row>
    <row r="874" spans="18:18" x14ac:dyDescent="0.25">
      <c r="R874" s="106">
        <v>854</v>
      </c>
    </row>
    <row r="875" spans="18:18" x14ac:dyDescent="0.25">
      <c r="R875" s="106">
        <v>855</v>
      </c>
    </row>
    <row r="876" spans="18:18" x14ac:dyDescent="0.25">
      <c r="R876" s="106">
        <v>856</v>
      </c>
    </row>
    <row r="877" spans="18:18" x14ac:dyDescent="0.25">
      <c r="R877" s="106">
        <v>857</v>
      </c>
    </row>
    <row r="878" spans="18:18" x14ac:dyDescent="0.25">
      <c r="R878" s="106">
        <v>858</v>
      </c>
    </row>
    <row r="879" spans="18:18" x14ac:dyDescent="0.25">
      <c r="R879" s="106">
        <v>859</v>
      </c>
    </row>
    <row r="880" spans="18:18" x14ac:dyDescent="0.25">
      <c r="R880" s="106">
        <v>860</v>
      </c>
    </row>
    <row r="881" spans="18:18" x14ac:dyDescent="0.25">
      <c r="R881" s="106">
        <v>861</v>
      </c>
    </row>
    <row r="882" spans="18:18" x14ac:dyDescent="0.25">
      <c r="R882" s="106">
        <v>862</v>
      </c>
    </row>
    <row r="883" spans="18:18" x14ac:dyDescent="0.25">
      <c r="R883" s="106">
        <v>863</v>
      </c>
    </row>
    <row r="884" spans="18:18" x14ac:dyDescent="0.25">
      <c r="R884" s="106">
        <v>864</v>
      </c>
    </row>
    <row r="885" spans="18:18" x14ac:dyDescent="0.25">
      <c r="R885" s="106">
        <v>865</v>
      </c>
    </row>
    <row r="886" spans="18:18" x14ac:dyDescent="0.25">
      <c r="R886" s="106">
        <v>866</v>
      </c>
    </row>
    <row r="887" spans="18:18" x14ac:dyDescent="0.25">
      <c r="R887" s="106">
        <v>867</v>
      </c>
    </row>
    <row r="888" spans="18:18" x14ac:dyDescent="0.25">
      <c r="R888" s="106">
        <v>868</v>
      </c>
    </row>
    <row r="889" spans="18:18" x14ac:dyDescent="0.25">
      <c r="R889" s="106">
        <v>869</v>
      </c>
    </row>
    <row r="890" spans="18:18" x14ac:dyDescent="0.25">
      <c r="R890" s="106">
        <v>870</v>
      </c>
    </row>
    <row r="891" spans="18:18" x14ac:dyDescent="0.25">
      <c r="R891" s="106">
        <v>871</v>
      </c>
    </row>
    <row r="892" spans="18:18" x14ac:dyDescent="0.25">
      <c r="R892" s="106">
        <v>872</v>
      </c>
    </row>
    <row r="893" spans="18:18" x14ac:dyDescent="0.25">
      <c r="R893" s="106">
        <v>873</v>
      </c>
    </row>
    <row r="894" spans="18:18" x14ac:dyDescent="0.25">
      <c r="R894" s="106">
        <v>874</v>
      </c>
    </row>
    <row r="895" spans="18:18" x14ac:dyDescent="0.25">
      <c r="R895" s="106">
        <v>875</v>
      </c>
    </row>
    <row r="896" spans="18:18" x14ac:dyDescent="0.25">
      <c r="R896" s="106">
        <v>876</v>
      </c>
    </row>
    <row r="897" spans="18:18" x14ac:dyDescent="0.25">
      <c r="R897" s="106">
        <v>877</v>
      </c>
    </row>
    <row r="898" spans="18:18" x14ac:dyDescent="0.25">
      <c r="R898" s="106">
        <v>878</v>
      </c>
    </row>
    <row r="899" spans="18:18" x14ac:dyDescent="0.25">
      <c r="R899" s="106">
        <v>879</v>
      </c>
    </row>
    <row r="900" spans="18:18" x14ac:dyDescent="0.25">
      <c r="R900" s="106">
        <v>880</v>
      </c>
    </row>
    <row r="901" spans="18:18" x14ac:dyDescent="0.25">
      <c r="R901" s="106">
        <v>881</v>
      </c>
    </row>
    <row r="902" spans="18:18" x14ac:dyDescent="0.25">
      <c r="R902" s="106">
        <v>882</v>
      </c>
    </row>
    <row r="903" spans="18:18" x14ac:dyDescent="0.25">
      <c r="R903" s="106">
        <v>883</v>
      </c>
    </row>
    <row r="904" spans="18:18" x14ac:dyDescent="0.25">
      <c r="R904" s="106">
        <v>884</v>
      </c>
    </row>
    <row r="905" spans="18:18" x14ac:dyDescent="0.25">
      <c r="R905" s="106">
        <v>885</v>
      </c>
    </row>
    <row r="906" spans="18:18" x14ac:dyDescent="0.25">
      <c r="R906" s="106">
        <v>886</v>
      </c>
    </row>
    <row r="907" spans="18:18" x14ac:dyDescent="0.25">
      <c r="R907" s="106">
        <v>887</v>
      </c>
    </row>
    <row r="908" spans="18:18" x14ac:dyDescent="0.25">
      <c r="R908" s="106">
        <v>888</v>
      </c>
    </row>
    <row r="909" spans="18:18" x14ac:dyDescent="0.25">
      <c r="R909" s="106">
        <v>889</v>
      </c>
    </row>
    <row r="910" spans="18:18" x14ac:dyDescent="0.25">
      <c r="R910" s="106">
        <v>890</v>
      </c>
    </row>
    <row r="911" spans="18:18" x14ac:dyDescent="0.25">
      <c r="R911" s="106">
        <v>891</v>
      </c>
    </row>
    <row r="912" spans="18:18" x14ac:dyDescent="0.25">
      <c r="R912" s="106">
        <v>892</v>
      </c>
    </row>
    <row r="913" spans="18:18" x14ac:dyDescent="0.25">
      <c r="R913" s="106">
        <v>893</v>
      </c>
    </row>
    <row r="914" spans="18:18" x14ac:dyDescent="0.25">
      <c r="R914" s="106">
        <v>894</v>
      </c>
    </row>
    <row r="915" spans="18:18" x14ac:dyDescent="0.25">
      <c r="R915" s="106">
        <v>895</v>
      </c>
    </row>
    <row r="916" spans="18:18" x14ac:dyDescent="0.25">
      <c r="R916" s="106">
        <v>896</v>
      </c>
    </row>
    <row r="917" spans="18:18" x14ac:dyDescent="0.25">
      <c r="R917" s="106">
        <v>897</v>
      </c>
    </row>
    <row r="918" spans="18:18" x14ac:dyDescent="0.25">
      <c r="R918" s="106">
        <v>898</v>
      </c>
    </row>
    <row r="919" spans="18:18" x14ac:dyDescent="0.25">
      <c r="R919" s="106">
        <v>899</v>
      </c>
    </row>
    <row r="920" spans="18:18" x14ac:dyDescent="0.25">
      <c r="R920" s="106">
        <v>900</v>
      </c>
    </row>
    <row r="921" spans="18:18" x14ac:dyDescent="0.25">
      <c r="R921" s="106">
        <v>901</v>
      </c>
    </row>
    <row r="922" spans="18:18" x14ac:dyDescent="0.25">
      <c r="R922" s="106">
        <v>902</v>
      </c>
    </row>
    <row r="923" spans="18:18" x14ac:dyDescent="0.25">
      <c r="R923" s="106">
        <v>903</v>
      </c>
    </row>
    <row r="924" spans="18:18" x14ac:dyDescent="0.25">
      <c r="R924" s="106">
        <v>904</v>
      </c>
    </row>
    <row r="925" spans="18:18" x14ac:dyDescent="0.25">
      <c r="R925" s="106">
        <v>905</v>
      </c>
    </row>
    <row r="926" spans="18:18" x14ac:dyDescent="0.25">
      <c r="R926" s="106">
        <v>906</v>
      </c>
    </row>
    <row r="927" spans="18:18" x14ac:dyDescent="0.25">
      <c r="R927" s="106">
        <v>907</v>
      </c>
    </row>
    <row r="928" spans="18:18" x14ac:dyDescent="0.25">
      <c r="R928" s="106">
        <v>908</v>
      </c>
    </row>
    <row r="929" spans="18:18" x14ac:dyDescent="0.25">
      <c r="R929" s="106">
        <v>909</v>
      </c>
    </row>
    <row r="930" spans="18:18" x14ac:dyDescent="0.25">
      <c r="R930" s="106">
        <v>910</v>
      </c>
    </row>
    <row r="931" spans="18:18" x14ac:dyDescent="0.25">
      <c r="R931" s="106">
        <v>911</v>
      </c>
    </row>
    <row r="932" spans="18:18" x14ac:dyDescent="0.25">
      <c r="R932" s="106">
        <v>912</v>
      </c>
    </row>
    <row r="933" spans="18:18" x14ac:dyDescent="0.25">
      <c r="R933" s="106">
        <v>913</v>
      </c>
    </row>
    <row r="934" spans="18:18" x14ac:dyDescent="0.25">
      <c r="R934" s="106">
        <v>914</v>
      </c>
    </row>
    <row r="935" spans="18:18" x14ac:dyDescent="0.25">
      <c r="R935" s="106">
        <v>915</v>
      </c>
    </row>
    <row r="936" spans="18:18" x14ac:dyDescent="0.25">
      <c r="R936" s="106">
        <v>916</v>
      </c>
    </row>
    <row r="937" spans="18:18" x14ac:dyDescent="0.25">
      <c r="R937" s="106">
        <v>917</v>
      </c>
    </row>
    <row r="938" spans="18:18" x14ac:dyDescent="0.25">
      <c r="R938" s="106">
        <v>918</v>
      </c>
    </row>
    <row r="939" spans="18:18" x14ac:dyDescent="0.25">
      <c r="R939" s="106">
        <v>919</v>
      </c>
    </row>
    <row r="940" spans="18:18" x14ac:dyDescent="0.25">
      <c r="R940" s="106">
        <v>920</v>
      </c>
    </row>
    <row r="941" spans="18:18" x14ac:dyDescent="0.25">
      <c r="R941" s="106">
        <v>921</v>
      </c>
    </row>
    <row r="942" spans="18:18" x14ac:dyDescent="0.25">
      <c r="R942" s="106">
        <v>922</v>
      </c>
    </row>
    <row r="943" spans="18:18" x14ac:dyDescent="0.25">
      <c r="R943" s="106">
        <v>923</v>
      </c>
    </row>
    <row r="944" spans="18:18" x14ac:dyDescent="0.25">
      <c r="R944" s="106">
        <v>924</v>
      </c>
    </row>
    <row r="945" spans="18:18" x14ac:dyDescent="0.25">
      <c r="R945" s="106">
        <v>925</v>
      </c>
    </row>
    <row r="946" spans="18:18" x14ac:dyDescent="0.25">
      <c r="R946" s="106">
        <v>926</v>
      </c>
    </row>
    <row r="947" spans="18:18" x14ac:dyDescent="0.25">
      <c r="R947" s="106">
        <v>927</v>
      </c>
    </row>
    <row r="948" spans="18:18" x14ac:dyDescent="0.25">
      <c r="R948" s="106">
        <v>928</v>
      </c>
    </row>
    <row r="949" spans="18:18" x14ac:dyDescent="0.25">
      <c r="R949" s="106">
        <v>929</v>
      </c>
    </row>
    <row r="950" spans="18:18" x14ac:dyDescent="0.25">
      <c r="R950" s="106">
        <v>930</v>
      </c>
    </row>
    <row r="951" spans="18:18" x14ac:dyDescent="0.25">
      <c r="R951" s="106">
        <v>931</v>
      </c>
    </row>
    <row r="952" spans="18:18" x14ac:dyDescent="0.25">
      <c r="R952" s="106">
        <v>932</v>
      </c>
    </row>
    <row r="953" spans="18:18" x14ac:dyDescent="0.25">
      <c r="R953" s="106">
        <v>933</v>
      </c>
    </row>
    <row r="954" spans="18:18" x14ac:dyDescent="0.25">
      <c r="R954" s="106">
        <v>934</v>
      </c>
    </row>
    <row r="955" spans="18:18" x14ac:dyDescent="0.25">
      <c r="R955" s="106">
        <v>935</v>
      </c>
    </row>
    <row r="956" spans="18:18" x14ac:dyDescent="0.25">
      <c r="R956" s="106">
        <v>936</v>
      </c>
    </row>
    <row r="957" spans="18:18" x14ac:dyDescent="0.25">
      <c r="R957" s="106">
        <v>937</v>
      </c>
    </row>
    <row r="958" spans="18:18" x14ac:dyDescent="0.25">
      <c r="R958" s="106">
        <v>938</v>
      </c>
    </row>
    <row r="959" spans="18:18" x14ac:dyDescent="0.25">
      <c r="R959" s="106">
        <v>939</v>
      </c>
    </row>
    <row r="960" spans="18:18" x14ac:dyDescent="0.25">
      <c r="R960" s="106">
        <v>940</v>
      </c>
    </row>
    <row r="961" spans="18:18" x14ac:dyDescent="0.25">
      <c r="R961" s="106">
        <v>941</v>
      </c>
    </row>
    <row r="962" spans="18:18" x14ac:dyDescent="0.25">
      <c r="R962" s="106">
        <v>942</v>
      </c>
    </row>
    <row r="963" spans="18:18" x14ac:dyDescent="0.25">
      <c r="R963" s="106">
        <v>943</v>
      </c>
    </row>
    <row r="964" spans="18:18" x14ac:dyDescent="0.25">
      <c r="R964" s="106">
        <v>944</v>
      </c>
    </row>
    <row r="965" spans="18:18" x14ac:dyDescent="0.25">
      <c r="R965" s="106">
        <v>945</v>
      </c>
    </row>
    <row r="966" spans="18:18" x14ac:dyDescent="0.25">
      <c r="R966" s="106">
        <v>946</v>
      </c>
    </row>
    <row r="967" spans="18:18" x14ac:dyDescent="0.25">
      <c r="R967" s="106">
        <v>947</v>
      </c>
    </row>
    <row r="968" spans="18:18" x14ac:dyDescent="0.25">
      <c r="R968" s="106">
        <v>948</v>
      </c>
    </row>
    <row r="969" spans="18:18" x14ac:dyDescent="0.25">
      <c r="R969" s="106">
        <v>949</v>
      </c>
    </row>
    <row r="970" spans="18:18" x14ac:dyDescent="0.25">
      <c r="R970" s="106">
        <v>950</v>
      </c>
    </row>
    <row r="971" spans="18:18" x14ac:dyDescent="0.25">
      <c r="R971" s="106">
        <v>951</v>
      </c>
    </row>
    <row r="972" spans="18:18" x14ac:dyDescent="0.25">
      <c r="R972" s="106">
        <v>952</v>
      </c>
    </row>
    <row r="973" spans="18:18" x14ac:dyDescent="0.25">
      <c r="R973" s="106">
        <v>953</v>
      </c>
    </row>
    <row r="974" spans="18:18" x14ac:dyDescent="0.25">
      <c r="R974" s="106">
        <v>954</v>
      </c>
    </row>
    <row r="975" spans="18:18" x14ac:dyDescent="0.25">
      <c r="R975" s="106">
        <v>955</v>
      </c>
    </row>
    <row r="976" spans="18:18" x14ac:dyDescent="0.25">
      <c r="R976" s="106">
        <v>956</v>
      </c>
    </row>
    <row r="977" spans="18:18" x14ac:dyDescent="0.25">
      <c r="R977" s="106">
        <v>957</v>
      </c>
    </row>
    <row r="978" spans="18:18" x14ac:dyDescent="0.25">
      <c r="R978" s="106">
        <v>958</v>
      </c>
    </row>
    <row r="979" spans="18:18" x14ac:dyDescent="0.25">
      <c r="R979" s="106">
        <v>959</v>
      </c>
    </row>
    <row r="980" spans="18:18" x14ac:dyDescent="0.25">
      <c r="R980" s="106">
        <v>960</v>
      </c>
    </row>
    <row r="981" spans="18:18" x14ac:dyDescent="0.25">
      <c r="R981" s="106">
        <v>961</v>
      </c>
    </row>
    <row r="982" spans="18:18" x14ac:dyDescent="0.25">
      <c r="R982" s="106">
        <v>962</v>
      </c>
    </row>
    <row r="983" spans="18:18" x14ac:dyDescent="0.25">
      <c r="R983" s="106">
        <v>963</v>
      </c>
    </row>
    <row r="984" spans="18:18" x14ac:dyDescent="0.25">
      <c r="R984" s="106">
        <v>964</v>
      </c>
    </row>
    <row r="985" spans="18:18" x14ac:dyDescent="0.25">
      <c r="R985" s="106">
        <v>965</v>
      </c>
    </row>
    <row r="986" spans="18:18" x14ac:dyDescent="0.25">
      <c r="R986" s="106">
        <v>966</v>
      </c>
    </row>
    <row r="987" spans="18:18" x14ac:dyDescent="0.25">
      <c r="R987" s="106">
        <v>967</v>
      </c>
    </row>
    <row r="988" spans="18:18" x14ac:dyDescent="0.25">
      <c r="R988" s="106">
        <v>968</v>
      </c>
    </row>
    <row r="989" spans="18:18" x14ac:dyDescent="0.25">
      <c r="R989" s="106">
        <v>969</v>
      </c>
    </row>
    <row r="990" spans="18:18" x14ac:dyDescent="0.25">
      <c r="R990" s="106">
        <v>970</v>
      </c>
    </row>
    <row r="991" spans="18:18" x14ac:dyDescent="0.25">
      <c r="R991" s="106">
        <v>971</v>
      </c>
    </row>
    <row r="992" spans="18:18" x14ac:dyDescent="0.25">
      <c r="R992" s="106">
        <v>972</v>
      </c>
    </row>
    <row r="993" spans="18:18" x14ac:dyDescent="0.25">
      <c r="R993" s="106">
        <v>973</v>
      </c>
    </row>
    <row r="994" spans="18:18" x14ac:dyDescent="0.25">
      <c r="R994" s="106">
        <v>974</v>
      </c>
    </row>
    <row r="995" spans="18:18" x14ac:dyDescent="0.25">
      <c r="R995" s="106">
        <v>975</v>
      </c>
    </row>
    <row r="996" spans="18:18" x14ac:dyDescent="0.25">
      <c r="R996" s="106">
        <v>976</v>
      </c>
    </row>
    <row r="997" spans="18:18" x14ac:dyDescent="0.25">
      <c r="R997" s="106">
        <v>977</v>
      </c>
    </row>
    <row r="998" spans="18:18" x14ac:dyDescent="0.25">
      <c r="R998" s="106">
        <v>978</v>
      </c>
    </row>
    <row r="999" spans="18:18" x14ac:dyDescent="0.25">
      <c r="R999" s="106">
        <v>979</v>
      </c>
    </row>
    <row r="1000" spans="18:18" x14ac:dyDescent="0.25">
      <c r="R1000" s="106">
        <v>980</v>
      </c>
    </row>
    <row r="1001" spans="18:18" x14ac:dyDescent="0.25">
      <c r="R1001" s="106">
        <v>981</v>
      </c>
    </row>
    <row r="1002" spans="18:18" x14ac:dyDescent="0.25">
      <c r="R1002" s="106">
        <v>982</v>
      </c>
    </row>
    <row r="1003" spans="18:18" x14ac:dyDescent="0.25">
      <c r="R1003" s="106">
        <v>983</v>
      </c>
    </row>
    <row r="1004" spans="18:18" x14ac:dyDescent="0.25">
      <c r="R1004" s="106">
        <v>984</v>
      </c>
    </row>
    <row r="1005" spans="18:18" x14ac:dyDescent="0.25">
      <c r="R1005" s="106">
        <v>985</v>
      </c>
    </row>
    <row r="1006" spans="18:18" x14ac:dyDescent="0.25">
      <c r="R1006" s="106">
        <v>986</v>
      </c>
    </row>
    <row r="1007" spans="18:18" x14ac:dyDescent="0.25">
      <c r="R1007" s="106">
        <v>987</v>
      </c>
    </row>
    <row r="1008" spans="18:18" x14ac:dyDescent="0.25">
      <c r="R1008" s="106">
        <v>988</v>
      </c>
    </row>
    <row r="1009" spans="18:18" x14ac:dyDescent="0.25">
      <c r="R1009" s="106">
        <v>989</v>
      </c>
    </row>
    <row r="1010" spans="18:18" x14ac:dyDescent="0.25">
      <c r="R1010" s="106">
        <v>990</v>
      </c>
    </row>
    <row r="1011" spans="18:18" x14ac:dyDescent="0.25">
      <c r="R1011" s="106">
        <v>991</v>
      </c>
    </row>
    <row r="1012" spans="18:18" x14ac:dyDescent="0.25">
      <c r="R1012" s="106">
        <v>992</v>
      </c>
    </row>
    <row r="1013" spans="18:18" x14ac:dyDescent="0.25">
      <c r="R1013" s="106">
        <v>993</v>
      </c>
    </row>
    <row r="1014" spans="18:18" x14ac:dyDescent="0.25">
      <c r="R1014" s="106">
        <v>994</v>
      </c>
    </row>
    <row r="1015" spans="18:18" x14ac:dyDescent="0.25">
      <c r="R1015" s="106">
        <v>995</v>
      </c>
    </row>
    <row r="1016" spans="18:18" x14ac:dyDescent="0.25">
      <c r="R1016" s="106">
        <v>996</v>
      </c>
    </row>
    <row r="1017" spans="18:18" x14ac:dyDescent="0.25">
      <c r="R1017" s="106">
        <v>997</v>
      </c>
    </row>
    <row r="1018" spans="18:18" x14ac:dyDescent="0.25">
      <c r="R1018" s="106">
        <v>998</v>
      </c>
    </row>
    <row r="1019" spans="18:18" x14ac:dyDescent="0.25">
      <c r="R1019" s="106">
        <v>999</v>
      </c>
    </row>
    <row r="1020" spans="18:18" x14ac:dyDescent="0.25">
      <c r="R1020" s="106">
        <v>1000</v>
      </c>
    </row>
    <row r="1021" spans="18:18" x14ac:dyDescent="0.25">
      <c r="R1021" s="106"/>
    </row>
    <row r="1022" spans="18:18" x14ac:dyDescent="0.25">
      <c r="R1022" s="106"/>
    </row>
    <row r="1023" spans="18:18" x14ac:dyDescent="0.25">
      <c r="R1023" s="106"/>
    </row>
    <row r="1024" spans="18:18" x14ac:dyDescent="0.25">
      <c r="R1024" s="106"/>
    </row>
    <row r="1025" spans="18:18" x14ac:dyDescent="0.25">
      <c r="R1025" s="106"/>
    </row>
    <row r="1026" spans="18:18" x14ac:dyDescent="0.25">
      <c r="R1026" s="106"/>
    </row>
    <row r="1027" spans="18:18" x14ac:dyDescent="0.25">
      <c r="R1027" s="106"/>
    </row>
    <row r="1028" spans="18:18" x14ac:dyDescent="0.25">
      <c r="R1028" s="106"/>
    </row>
    <row r="1029" spans="18:18" x14ac:dyDescent="0.25">
      <c r="R1029" s="106"/>
    </row>
    <row r="1030" spans="18:18" x14ac:dyDescent="0.25">
      <c r="R1030" s="106"/>
    </row>
    <row r="1031" spans="18:18" x14ac:dyDescent="0.25">
      <c r="R1031" s="106"/>
    </row>
    <row r="1032" spans="18:18" x14ac:dyDescent="0.25">
      <c r="R1032" s="106"/>
    </row>
    <row r="1033" spans="18:18" x14ac:dyDescent="0.25">
      <c r="R1033" s="106"/>
    </row>
    <row r="1034" spans="18:18" x14ac:dyDescent="0.25">
      <c r="R1034" s="106"/>
    </row>
    <row r="1035" spans="18:18" x14ac:dyDescent="0.25">
      <c r="R1035" s="106"/>
    </row>
    <row r="1036" spans="18:18" x14ac:dyDescent="0.25">
      <c r="R1036" s="106"/>
    </row>
    <row r="1037" spans="18:18" x14ac:dyDescent="0.25">
      <c r="R1037" s="106"/>
    </row>
    <row r="1038" spans="18:18" x14ac:dyDescent="0.25">
      <c r="R1038" s="106"/>
    </row>
    <row r="1039" spans="18:18" x14ac:dyDescent="0.25">
      <c r="R1039" s="106"/>
    </row>
    <row r="1040" spans="18:18" x14ac:dyDescent="0.25">
      <c r="R1040" s="106"/>
    </row>
    <row r="1041" spans="18:18" x14ac:dyDescent="0.25">
      <c r="R1041" s="106"/>
    </row>
    <row r="1042" spans="18:18" x14ac:dyDescent="0.25">
      <c r="R1042" s="106"/>
    </row>
    <row r="1043" spans="18:18" x14ac:dyDescent="0.25">
      <c r="R1043" s="106"/>
    </row>
    <row r="1044" spans="18:18" x14ac:dyDescent="0.25">
      <c r="R1044" s="106"/>
    </row>
    <row r="1045" spans="18:18" x14ac:dyDescent="0.25">
      <c r="R1045" s="106"/>
    </row>
    <row r="1046" spans="18:18" x14ac:dyDescent="0.25">
      <c r="R1046" s="106"/>
    </row>
    <row r="1047" spans="18:18" x14ac:dyDescent="0.25">
      <c r="R1047" s="106"/>
    </row>
    <row r="1048" spans="18:18" x14ac:dyDescent="0.25">
      <c r="R1048" s="106"/>
    </row>
    <row r="1049" spans="18:18" x14ac:dyDescent="0.25">
      <c r="R1049" s="106"/>
    </row>
    <row r="1050" spans="18:18" x14ac:dyDescent="0.25">
      <c r="R1050" s="106"/>
    </row>
    <row r="1051" spans="18:18" x14ac:dyDescent="0.25">
      <c r="R1051" s="106"/>
    </row>
    <row r="1052" spans="18:18" x14ac:dyDescent="0.25">
      <c r="R1052" s="106"/>
    </row>
    <row r="1053" spans="18:18" x14ac:dyDescent="0.25">
      <c r="R1053" s="106"/>
    </row>
    <row r="1054" spans="18:18" x14ac:dyDescent="0.25">
      <c r="R1054" s="106"/>
    </row>
    <row r="1055" spans="18:18" x14ac:dyDescent="0.25">
      <c r="R1055" s="106"/>
    </row>
    <row r="1056" spans="18:18" x14ac:dyDescent="0.25">
      <c r="R1056" s="106"/>
    </row>
    <row r="1057" spans="18:18" x14ac:dyDescent="0.25">
      <c r="R1057" s="106"/>
    </row>
    <row r="1058" spans="18:18" x14ac:dyDescent="0.25">
      <c r="R1058" s="106"/>
    </row>
    <row r="1059" spans="18:18" x14ac:dyDescent="0.25">
      <c r="R1059" s="106"/>
    </row>
    <row r="1060" spans="18:18" x14ac:dyDescent="0.25">
      <c r="R1060" s="106"/>
    </row>
    <row r="1061" spans="18:18" x14ac:dyDescent="0.25">
      <c r="R1061" s="106"/>
    </row>
    <row r="1062" spans="18:18" x14ac:dyDescent="0.25">
      <c r="R1062" s="106"/>
    </row>
    <row r="1063" spans="18:18" x14ac:dyDescent="0.25">
      <c r="R1063" s="106"/>
    </row>
    <row r="1064" spans="18:18" x14ac:dyDescent="0.25">
      <c r="R1064" s="106"/>
    </row>
    <row r="1065" spans="18:18" x14ac:dyDescent="0.25">
      <c r="R1065" s="106"/>
    </row>
    <row r="1066" spans="18:18" x14ac:dyDescent="0.25">
      <c r="R1066" s="106"/>
    </row>
    <row r="1067" spans="18:18" x14ac:dyDescent="0.25">
      <c r="R1067" s="106"/>
    </row>
    <row r="1068" spans="18:18" x14ac:dyDescent="0.25">
      <c r="R1068" s="106"/>
    </row>
    <row r="1069" spans="18:18" x14ac:dyDescent="0.25">
      <c r="R1069" s="106"/>
    </row>
    <row r="1070" spans="18:18" x14ac:dyDescent="0.25">
      <c r="R1070" s="106"/>
    </row>
    <row r="1071" spans="18:18" x14ac:dyDescent="0.25">
      <c r="R1071" s="106"/>
    </row>
    <row r="1072" spans="18:18" x14ac:dyDescent="0.25">
      <c r="R1072" s="106"/>
    </row>
    <row r="1073" spans="18:18" x14ac:dyDescent="0.25">
      <c r="R1073" s="106"/>
    </row>
    <row r="1074" spans="18:18" x14ac:dyDescent="0.25">
      <c r="R1074" s="106"/>
    </row>
    <row r="1075" spans="18:18" x14ac:dyDescent="0.25">
      <c r="R1075" s="106"/>
    </row>
    <row r="1076" spans="18:18" x14ac:dyDescent="0.25">
      <c r="R1076" s="106"/>
    </row>
    <row r="1077" spans="18:18" x14ac:dyDescent="0.25">
      <c r="R1077" s="106"/>
    </row>
    <row r="1078" spans="18:18" x14ac:dyDescent="0.25">
      <c r="R1078" s="106"/>
    </row>
    <row r="1079" spans="18:18" x14ac:dyDescent="0.25">
      <c r="R1079" s="106"/>
    </row>
    <row r="1080" spans="18:18" x14ac:dyDescent="0.25">
      <c r="R1080" s="106"/>
    </row>
    <row r="1081" spans="18:18" x14ac:dyDescent="0.25">
      <c r="R1081" s="106"/>
    </row>
    <row r="1082" spans="18:18" x14ac:dyDescent="0.25">
      <c r="R1082" s="106"/>
    </row>
    <row r="1083" spans="18:18" x14ac:dyDescent="0.25">
      <c r="R1083" s="106"/>
    </row>
    <row r="1084" spans="18:18" x14ac:dyDescent="0.25">
      <c r="R1084" s="106"/>
    </row>
    <row r="1085" spans="18:18" x14ac:dyDescent="0.25">
      <c r="R1085" s="106"/>
    </row>
    <row r="1086" spans="18:18" x14ac:dyDescent="0.25">
      <c r="R1086" s="106"/>
    </row>
    <row r="1087" spans="18:18" x14ac:dyDescent="0.25">
      <c r="R1087" s="106"/>
    </row>
    <row r="1088" spans="18:18" x14ac:dyDescent="0.25">
      <c r="R1088" s="106"/>
    </row>
    <row r="1089" spans="18:18" x14ac:dyDescent="0.25">
      <c r="R1089" s="106"/>
    </row>
    <row r="1090" spans="18:18" x14ac:dyDescent="0.25">
      <c r="R1090" s="106"/>
    </row>
    <row r="1091" spans="18:18" x14ac:dyDescent="0.25">
      <c r="R1091" s="106"/>
    </row>
    <row r="1092" spans="18:18" x14ac:dyDescent="0.25">
      <c r="R1092" s="106"/>
    </row>
    <row r="1093" spans="18:18" x14ac:dyDescent="0.25">
      <c r="R1093" s="106"/>
    </row>
    <row r="1094" spans="18:18" x14ac:dyDescent="0.25">
      <c r="R1094" s="106"/>
    </row>
    <row r="1095" spans="18:18" x14ac:dyDescent="0.25">
      <c r="R1095" s="106"/>
    </row>
    <row r="1096" spans="18:18" x14ac:dyDescent="0.25">
      <c r="R1096" s="106"/>
    </row>
    <row r="1097" spans="18:18" x14ac:dyDescent="0.25">
      <c r="R1097" s="106"/>
    </row>
    <row r="1098" spans="18:18" x14ac:dyDescent="0.25">
      <c r="R1098" s="106"/>
    </row>
    <row r="1099" spans="18:18" x14ac:dyDescent="0.25">
      <c r="R1099" s="106"/>
    </row>
    <row r="1100" spans="18:18" x14ac:dyDescent="0.25">
      <c r="R1100" s="106"/>
    </row>
    <row r="1101" spans="18:18" x14ac:dyDescent="0.25">
      <c r="R1101" s="106"/>
    </row>
    <row r="1102" spans="18:18" x14ac:dyDescent="0.25">
      <c r="R1102" s="106"/>
    </row>
    <row r="1103" spans="18:18" x14ac:dyDescent="0.25">
      <c r="R1103" s="106"/>
    </row>
    <row r="1104" spans="18:18" x14ac:dyDescent="0.25">
      <c r="R1104" s="106"/>
    </row>
    <row r="1105" spans="18:18" x14ac:dyDescent="0.25">
      <c r="R1105" s="106"/>
    </row>
    <row r="1106" spans="18:18" x14ac:dyDescent="0.25">
      <c r="R1106" s="106"/>
    </row>
    <row r="1107" spans="18:18" x14ac:dyDescent="0.25">
      <c r="R1107" s="106"/>
    </row>
    <row r="1108" spans="18:18" x14ac:dyDescent="0.25">
      <c r="R1108" s="106"/>
    </row>
    <row r="1109" spans="18:18" x14ac:dyDescent="0.25">
      <c r="R1109" s="106"/>
    </row>
    <row r="1110" spans="18:18" x14ac:dyDescent="0.25">
      <c r="R1110" s="106"/>
    </row>
    <row r="1111" spans="18:18" x14ac:dyDescent="0.25">
      <c r="R1111" s="106"/>
    </row>
    <row r="1112" spans="18:18" x14ac:dyDescent="0.25">
      <c r="R1112" s="106"/>
    </row>
    <row r="1113" spans="18:18" x14ac:dyDescent="0.25">
      <c r="R1113" s="106"/>
    </row>
    <row r="1114" spans="18:18" x14ac:dyDescent="0.25">
      <c r="R1114" s="106"/>
    </row>
    <row r="1115" spans="18:18" x14ac:dyDescent="0.25">
      <c r="R1115" s="106"/>
    </row>
    <row r="1116" spans="18:18" x14ac:dyDescent="0.25">
      <c r="R1116" s="106"/>
    </row>
    <row r="1117" spans="18:18" x14ac:dyDescent="0.25">
      <c r="R1117" s="106"/>
    </row>
    <row r="1118" spans="18:18" x14ac:dyDescent="0.25">
      <c r="R1118" s="106"/>
    </row>
    <row r="1119" spans="18:18" x14ac:dyDescent="0.25">
      <c r="R1119" s="106"/>
    </row>
    <row r="1120" spans="18:18" x14ac:dyDescent="0.25">
      <c r="R1120" s="106"/>
    </row>
    <row r="1121" spans="18:18" x14ac:dyDescent="0.25">
      <c r="R1121" s="106"/>
    </row>
    <row r="1122" spans="18:18" x14ac:dyDescent="0.25">
      <c r="R1122" s="106"/>
    </row>
    <row r="1123" spans="18:18" x14ac:dyDescent="0.25">
      <c r="R1123" s="106"/>
    </row>
    <row r="1124" spans="18:18" x14ac:dyDescent="0.25">
      <c r="R1124" s="106"/>
    </row>
    <row r="1125" spans="18:18" x14ac:dyDescent="0.25">
      <c r="R1125" s="106"/>
    </row>
    <row r="1126" spans="18:18" x14ac:dyDescent="0.25">
      <c r="R1126" s="106"/>
    </row>
  </sheetData>
  <conditionalFormatting sqref="T11:T12">
    <cfRule type="beginsWith" dxfId="0" priority="1" operator="beginsWith" text="Save">
      <formula>LEFT(T11,LEN("Save"))="Save"</formula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19</xdr:col>
                    <xdr:colOff>581025</xdr:colOff>
                    <xdr:row>5</xdr:row>
                    <xdr:rowOff>0</xdr:rowOff>
                  </from>
                  <to>
                    <xdr:col>20</xdr:col>
                    <xdr:colOff>428625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21</xdr:col>
                    <xdr:colOff>57150</xdr:colOff>
                    <xdr:row>5</xdr:row>
                    <xdr:rowOff>0</xdr:rowOff>
                  </from>
                  <to>
                    <xdr:col>22</xdr:col>
                    <xdr:colOff>85725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19</xdr:col>
                    <xdr:colOff>133350</xdr:colOff>
                    <xdr:row>6</xdr:row>
                    <xdr:rowOff>28575</xdr:rowOff>
                  </from>
                  <to>
                    <xdr:col>20</xdr:col>
                    <xdr:colOff>447675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21</xdr:col>
                    <xdr:colOff>323850</xdr:colOff>
                    <xdr:row>6</xdr:row>
                    <xdr:rowOff>28575</xdr:rowOff>
                  </from>
                  <to>
                    <xdr:col>22</xdr:col>
                    <xdr:colOff>466725</xdr:colOff>
                    <xdr:row>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4"/>
  <sheetViews>
    <sheetView workbookViewId="0">
      <selection activeCell="C8" sqref="C8"/>
    </sheetView>
  </sheetViews>
  <sheetFormatPr defaultRowHeight="15" x14ac:dyDescent="0.25"/>
  <cols>
    <col min="1" max="1" width="17.28515625" customWidth="1"/>
    <col min="2" max="2" width="14" customWidth="1"/>
  </cols>
  <sheetData>
    <row r="1" spans="1:4" x14ac:dyDescent="0.25">
      <c r="A1" s="36"/>
      <c r="B1" s="38" t="s">
        <v>72</v>
      </c>
      <c r="C1" s="38" t="s">
        <v>71</v>
      </c>
      <c r="D1" s="38" t="s">
        <v>8</v>
      </c>
    </row>
    <row r="2" spans="1:4" x14ac:dyDescent="0.25">
      <c r="A2" s="45" t="s">
        <v>69</v>
      </c>
      <c r="B2" s="46">
        <v>3</v>
      </c>
      <c r="C2" s="46">
        <v>25</v>
      </c>
      <c r="D2" s="112">
        <v>47.5</v>
      </c>
    </row>
    <row r="3" spans="1:4" x14ac:dyDescent="0.25">
      <c r="A3" s="45" t="s">
        <v>2</v>
      </c>
      <c r="B3" s="50">
        <v>3000</v>
      </c>
      <c r="C3" s="50">
        <v>1500</v>
      </c>
      <c r="D3" s="50">
        <v>25000</v>
      </c>
    </row>
    <row r="4" spans="1:4" x14ac:dyDescent="0.25">
      <c r="A4" s="45" t="s">
        <v>3</v>
      </c>
      <c r="B4" s="50">
        <v>60</v>
      </c>
      <c r="C4" s="50">
        <v>60</v>
      </c>
      <c r="D4" s="53">
        <v>4.5</v>
      </c>
    </row>
  </sheetData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LED Dashboard</vt:lpstr>
      <vt:lpstr>bulbs</vt:lpstr>
      <vt:lpstr>cost</vt:lpstr>
      <vt:lpstr>KWH</vt:lpstr>
      <vt:lpstr>KWHRATE</vt:lpstr>
      <vt:lpstr>lifetime</vt:lpstr>
      <vt:lpstr>watts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A. Jakubowski</dc:creator>
  <cp:lastModifiedBy>James A. Jakubowski</cp:lastModifiedBy>
  <cp:lastPrinted>2015-06-24T19:58:22Z</cp:lastPrinted>
  <dcterms:created xsi:type="dcterms:W3CDTF">2015-01-27T04:52:51Z</dcterms:created>
  <dcterms:modified xsi:type="dcterms:W3CDTF">2018-01-10T22:29:08Z</dcterms:modified>
</cp:coreProperties>
</file>